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424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A10" i="1"/>
  <c r="A11" i="1"/>
  <c r="A12" i="1"/>
  <c r="A13" i="1"/>
  <c r="A14" i="1"/>
  <c r="A15" i="1"/>
  <c r="A16" i="1"/>
  <c r="A17" i="1"/>
  <c r="A18" i="1"/>
  <c r="A19" i="1"/>
  <c r="A20" i="1"/>
  <c r="A21"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<sst xmlns="http://schemas.openxmlformats.org/spreadsheetml/2006/main" count="394" uniqueCount="200">
  <si>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</si>
  <si>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</si>
  <si>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</si>
  <si>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</si>
  <si>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</si>
  <si>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</si>
  <si>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</si>
  <si>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</si>
  <si>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</si>
  <si>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</si>
  <si>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</si>
  <si>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</si>
  <si>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</si>
  <si>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</si>
  <si>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</si>
  <si>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</si>
  <si>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</si>
  <si>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</si>
  <si>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</si>
  <si>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</si>
  <si>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</si>
  <si>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</si>
  <si>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</si>
  <si>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</si>
  <si>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</si>
  <si>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</si>
  <si>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</si>
  <si>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</si>
  <si>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</si>
  <si>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</si>
  <si>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</si>
  <si>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</si>
  <si>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</si>
  <si>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</si>
  <si>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</si>
  <si>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</si>
  <si>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</si>
  <si>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</si>
  <si>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</si>
  <si>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</si>
  <si>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</si>
  <si>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</si>
  <si>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</si>
  <si>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</si>
  <si>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</si>
  <si>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</si>
  <si>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</si>
  <si>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</si>
  <si>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</si>
  <si>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</si>
  <si>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</si>
  <si>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</si>
  <si>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</si>
  <si>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</si>
  <si>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</si>
  <si>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</si>
  <si>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</si>
  <si>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</si>
  <si>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</si>
  <si>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</si>
  <si>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</si>
  <si>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</si>
  <si>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</si>
  <si>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</si>
  <si>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</si>
  <si>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</si>
  <si>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</si>
  <si>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</si>
  <si>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</si>
  <si>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</si>
  <si>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</si>
  <si>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</si>
  <si>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</si>
  <si>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</si>
  <si>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</si>
  <si>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</si>
  <si>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</si>
  <si>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</si>
  <si>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</si>
  <si>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</si>
  <si>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</si>
  <si>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</si>
  <si>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</si>
  <si>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</si>
  <si>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</si>
  <si>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</si>
  <si>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</si>
  <si>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</si>
  <si>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</si>
  <si>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</si>
  <si>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</si>
  <si>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</si>
  <si>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</si>
  <si>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</si>
  <si>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</si>
  <si>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</si>
  <si>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</si>
  <si>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</si>
  <si>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</si>
  <si>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</si>
  <si>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</si>
  <si>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</si>
  <si>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</si>
  <si>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</si>
  <si>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</si>
  <si>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</si>
  <si>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</si>
  <si>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</si>
  <si>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</si>
  <si>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</si>
  <si>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</si>
  <si>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</si>
  <si>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</si>
  <si>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</si>
  <si>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</si>
  <si>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</si>
  <si>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</si>
  <si>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</si>
  <si>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</si>
  <si>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</si>
  <si>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</si>
  <si>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</si>
  <si>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</si>
  <si>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</si>
  <si>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</si>
  <si>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</si>
  <si>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</si>
  <si>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</si>
  <si>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</si>
  <si>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</si>
  <si>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</si>
  <si>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</si>
  <si>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</si>
  <si>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</si>
  <si>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</si>
  <si>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</si>
  <si>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</si>
  <si>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</si>
  <si>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</si>
  <si>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</si>
  <si>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</si>
  <si>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</si>
  <si>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</si>
  <si>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</si>
  <si>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</si>
  <si>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</si>
  <si>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</si>
  <si>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</si>
  <si>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</si>
  <si>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</si>
  <si>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</si>
  <si>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</si>
  <si>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</si>
  <si>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</si>
  <si>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</si>
  <si>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</si>
  <si>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</si>
  <si>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</si>
  <si>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</si>
  <si>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</si>
  <si>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</si>
  <si>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</si>
  <si>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</si>
  <si>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</si>
  <si>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</si>
  <si>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</si>
  <si>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</si>
  <si>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</si>
  <si>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</si>
  <si>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</si>
  <si>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</si>
  <si>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</si>
  <si>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</si>
  <si>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</si>
  <si>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</si>
  <si>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</si>
  <si>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</si>
  <si>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</si>
  <si>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</si>
  <si>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</si>
  <si>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</si>
  <si>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</si>
  <si>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</si>
  <si>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</si>
  <si>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</si>
  <si>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</si>
  <si>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</si>
  <si>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</si>
  <si>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La novela gótica</t>
  </si>
  <si>
    <t>LE_07_08_REC210</t>
  </si>
  <si>
    <t>Fotografía</t>
  </si>
  <si>
    <t>Caricatura</t>
  </si>
  <si>
    <t>La misma anterior, otro tamaño</t>
  </si>
  <si>
    <t>http://hispanicasaber.planetasaber.com/encyclopedia/default.asp?idpack=9&amp;idpil=000O0W01&amp;ruta=Buscador</t>
  </si>
  <si>
    <t>Dionisio cerámica</t>
  </si>
  <si>
    <t>http://hispanicasaber.planetasaber.com/encyclopedia/default.asp?idpack=9&amp;idpil=0000SM01&amp;ruta=Buscador</t>
  </si>
  <si>
    <t>Grabado de Goya</t>
  </si>
  <si>
    <t>Caricatura de Nast</t>
  </si>
  <si>
    <t>Caricatura justicia</t>
  </si>
  <si>
    <t>Gandhi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</si>
</sst>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style="hair">
        <color auto="1"/>
      </right>
      <top style="hair">
        <color auto="1"/>
      </top>
      <bottom style="hair">
        <color auto="1"/>
      </bottom>
      <diagonal/>
    </border>
  </borders>
  <cellStyleXfs count="7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0" fillId="9" borderId="36" xfId="0" applyFill="1" applyBorder="1" applyAlignment="1" applyProtection="1">
      <protection locked="0"/>
    </xf>
  </cellXfs>
  <cellStyles count="7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69" builtinId="9" hidden="1"/>
    <cellStyle name="Hipervínculo visitado" xfId="7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1" sqref="J11"/>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F4</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 thickBot="1">
      <c r="A5" s="1"/>
      <c r="B5" s="6" t="s">
        <v>1</v>
      </c>
      <c r="C5" s="89" t="s">
        <v>187</v>
      </c>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
      <c r="A10" s="12" t="str">
        <f>IF(OR(B10&lt;&gt;"",J10&lt;&gt;""),"IMG01","")</f>
        <v>IMG01</v>
      </c>
      <c r="B10" s="109">
        <v>120984946</v>
      </c>
      <c r="C10" s="20" t="str">
        <f t="shared" ref="C10:C41" si="0">IF(OR(B10&lt;&gt;"",J10&lt;&gt;""),IF($G$4="Recurso",CONCATENATE($G$4," ",$G$5),$G$4),"")</f>
        <v>Recurso F4</v>
      </c>
      <c r="D10" s="63" t="s">
        <v>190</v>
      </c>
      <c r="E10" s="63" t="s">
        <v>150</v>
      </c>
      <c r="F10" s="13" t="str">
        <f t="shared" ref="F10" ca="1" si="1">IF(OR(B10&lt;&gt;"",J10&lt;&gt;""),CONCATENATE($C$7,"_",$A10,IF($G$4="Cuaderno de Estudio","_small",CONCATENATE(IF(I10="","","n"),IF(LEFT($G$5,1)="F",".jpg",".png")))),"")</f>
        <v>LE_07_08_REC210_IMG01.jpg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109" t="s">
        <v>191</v>
      </c>
      <c r="K10" s="64"/>
      <c r="O10" s="2" t="str">
        <f>'Definición técnica de imagenes'!A12</f>
        <v>M12D</v>
      </c>
    </row>
    <row r="11" spans="1:16" s="11" customFormat="1" ht="14" customHeight="1">
      <c r="A11" s="12" t="str">
        <f t="shared" ref="A11:A18" si="3">IF(OR(B11&lt;&gt;"",J11&lt;&gt;""),CONCATENATE(LEFT(A10,3),IF(MID(A10,4,2)+1&lt;10,CONCATENATE("0",MID(A10,4,2)+1))),"")</f>
        <v>IMG02</v>
      </c>
      <c r="B11" s="109">
        <v>120984946</v>
      </c>
      <c r="C11" s="20" t="str">
        <f t="shared" si="0"/>
        <v>Recurso F4</v>
      </c>
      <c r="D11" s="63" t="s">
        <v>190</v>
      </c>
      <c r="E11" s="63" t="s">
        <v>163</v>
      </c>
      <c r="F11" s="13" t="str">
        <f t="shared" ref="F11:F74" ca="1" si="4">IF(OR(B11&lt;&gt;"",J11&lt;&gt;""),CONCATENATE($C$7,"_",$A11,IF($G$4="Cuaderno de Estudio","_small",CONCATENATE(IF(I11="","","n"),IF(LEFT($G$5,1)="F",".jpg",".png")))),"")</f>
        <v>LE_07_08_REC210_IMG02.jpg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109" t="s">
        <v>192</v>
      </c>
      <c r="K11" s="65"/>
      <c r="O11" s="2" t="str">
        <f>'Definición técnica de imagenes'!A13</f>
        <v>M101</v>
      </c>
    </row>
    <row r="12" spans="1:16" s="11" customFormat="1" ht="65">
      <c r="A12" s="12" t="str">
        <f t="shared" si="3"/>
        <v>IMG03</v>
      </c>
      <c r="B12" s="62" t="s">
        <v>193</v>
      </c>
      <c r="C12" s="20" t="str">
        <f t="shared" si="0"/>
        <v>Recurso F4</v>
      </c>
      <c r="D12" s="63"/>
      <c r="E12" s="63" t="s">
        <v>155</v>
      </c>
      <c r="F12" s="13" t="str">
        <f t="shared" ca="1" si="4"/>
        <v>LE_07_08_REC210_IMG03.jpg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ht="65">
      <c r="A13" s="12" t="str">
        <f t="shared" si="3"/>
        <v>IMG04</v>
      </c>
      <c r="B13" s="62" t="s">
        <v>193</v>
      </c>
      <c r="C13" s="20" t="str">
        <f t="shared" si="0"/>
        <v>Recurso F4</v>
      </c>
      <c r="D13" s="63"/>
      <c r="E13" s="63" t="s">
        <v>163</v>
      </c>
      <c r="F13" s="13" t="str">
        <f t="shared" ca="1" si="4"/>
        <v>LE_07_08_REC210_IMG04.jpg</v>
      </c>
      <c r="G13" s="13" t="str">
        <f ca="1">IF($F13&lt;&gt;"",IF($G$4="Recurso",VLOOKUP($E13,OFFSET('Definición técnica de imagenes'!$A$1,MATCH($G$5,'Definición técnica de imagenes'!$A$1:$A$104,0)-1,1,COUNTIF('Definición técnica de imagenes'!$A$3:$A$102,$G$5),5),5,FALSE),'Definición técnica de imagenes'!$F$16),"")</f>
        <v>330 x 475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192</v>
      </c>
      <c r="K13" s="64"/>
      <c r="O13" s="2" t="str">
        <f>'Definición técnica de imagenes'!A19</f>
        <v>F4</v>
      </c>
    </row>
    <row r="14" spans="1:16" s="11" customFormat="1" ht="65">
      <c r="A14" s="12" t="str">
        <f t="shared" si="3"/>
        <v>IMG05</v>
      </c>
      <c r="B14" s="62" t="s">
        <v>195</v>
      </c>
      <c r="C14" s="20" t="str">
        <f t="shared" si="0"/>
        <v>Recurso F4</v>
      </c>
      <c r="D14" s="63"/>
      <c r="E14" s="63" t="s">
        <v>155</v>
      </c>
      <c r="F14" s="13" t="str">
        <f t="shared" ca="1" si="4"/>
        <v>LE_07_08_REC210_IMG05.jpg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196</v>
      </c>
      <c r="K14" s="64"/>
      <c r="O14" s="2" t="str">
        <f>'Definición técnica de imagenes'!A22</f>
        <v>F6</v>
      </c>
    </row>
    <row r="15" spans="1:16" s="11" customFormat="1" ht="65">
      <c r="A15" s="12" t="str">
        <f t="shared" si="3"/>
        <v>IMG06</v>
      </c>
      <c r="B15" s="62" t="s">
        <v>195</v>
      </c>
      <c r="C15" s="20" t="str">
        <f t="shared" si="0"/>
        <v>Recurso F4</v>
      </c>
      <c r="D15" s="63"/>
      <c r="E15" s="63" t="s">
        <v>163</v>
      </c>
      <c r="F15" s="13" t="str">
        <f t="shared" ca="1" si="4"/>
        <v>LE_07_08_REC210_IMG06.jpg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4" t="s">
        <v>192</v>
      </c>
      <c r="K15" s="66"/>
      <c r="O15" s="2" t="str">
        <f>'Definición técnica de imagenes'!A24</f>
        <v>F6B</v>
      </c>
    </row>
    <row r="16" spans="1:16" s="11" customFormat="1">
      <c r="A16" s="12" t="str">
        <f t="shared" si="3"/>
        <v>IMG07</v>
      </c>
      <c r="B16" s="62">
        <v>237237463</v>
      </c>
      <c r="C16" s="20" t="str">
        <f t="shared" si="0"/>
        <v>Recurso F4</v>
      </c>
      <c r="D16" s="63"/>
      <c r="E16" s="63" t="s">
        <v>155</v>
      </c>
      <c r="F16" s="13" t="str">
        <f t="shared" ca="1" si="4"/>
        <v>LE_07_08_REC210_IMG07.jpg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197</v>
      </c>
      <c r="K16" s="68"/>
      <c r="O16" s="2" t="str">
        <f>'Definición técnica de imagenes'!A25</f>
        <v>F7</v>
      </c>
    </row>
    <row r="17" spans="1:15" s="11" customFormat="1">
      <c r="A17" s="12" t="str">
        <f t="shared" si="3"/>
        <v>IMG08</v>
      </c>
      <c r="B17" s="62">
        <v>237237463</v>
      </c>
      <c r="C17" s="20" t="str">
        <f t="shared" si="0"/>
        <v>Recurso F4</v>
      </c>
      <c r="D17" s="63"/>
      <c r="E17" s="63" t="s">
        <v>163</v>
      </c>
      <c r="F17" s="13" t="str">
        <f t="shared" ca="1" si="4"/>
        <v>LE_07_08_REC210_IMG08.jpg</v>
      </c>
      <c r="G17" s="13" t="str">
        <f ca="1">IF($F17&lt;&gt;"",IF($G$4="Recurso",VLOOKUP($E17,OFFSET('Definición técnica de imagenes'!$A$1,MATCH($G$5,'Definición técnica de imagenes'!$A$1:$A$104,0)-1,1,COUNTIF('Definición técnica de imagenes'!$A$3:$A$102,$G$5),5),5,FALSE),'Definición técnica de imagenes'!$F$16),"")</f>
        <v>330 x 475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t="s">
        <v>192</v>
      </c>
      <c r="K17" s="66"/>
      <c r="O17" s="2" t="str">
        <f>'Definición técnica de imagenes'!A27</f>
        <v>F7B</v>
      </c>
    </row>
    <row r="18" spans="1:15" s="11" customFormat="1">
      <c r="A18" s="12" t="str">
        <f t="shared" si="3"/>
        <v>IMG09</v>
      </c>
      <c r="B18" s="62">
        <v>360201032</v>
      </c>
      <c r="C18" s="20" t="str">
        <f t="shared" si="0"/>
        <v>Recurso F4</v>
      </c>
      <c r="D18" s="63"/>
      <c r="E18" s="63" t="s">
        <v>155</v>
      </c>
      <c r="F18" s="13" t="str">
        <f t="shared" ca="1" si="4"/>
        <v>LE_07_08_REC210_IMG09.jpg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198</v>
      </c>
      <c r="K18" s="66"/>
      <c r="O18" s="2" t="str">
        <f>'Definición técnica de imagenes'!A30</f>
        <v>F8</v>
      </c>
    </row>
    <row r="19" spans="1:15" s="11" customFormat="1">
      <c r="A19" s="12" t="str">
        <f t="shared" ref="A19:A50" si="6">IF(OR(B19&lt;&gt;"",J19&lt;&gt;""),CONCATENATE(LEFT(A18,3),IF(MID(A18,4,2)+1&lt;10,CONCATENATE("0",MID(A18,4,2)+1),MID(A18,4,2)+1)),"")</f>
        <v>IMG10</v>
      </c>
      <c r="B19" s="62">
        <v>360201032</v>
      </c>
      <c r="C19" s="20" t="str">
        <f t="shared" si="0"/>
        <v>Recurso F4</v>
      </c>
      <c r="D19" s="63"/>
      <c r="E19" s="63" t="s">
        <v>163</v>
      </c>
      <c r="F19" s="13" t="str">
        <f t="shared" ca="1" si="4"/>
        <v>LE_07_08_REC210_IMG10.jpg</v>
      </c>
      <c r="G19" s="13" t="str">
        <f ca="1">IF($F19&lt;&gt;"",IF($G$4="Recurso",VLOOKUP($E19,OFFSET('Definición técnica de imagenes'!$A$1,MATCH($G$5,'Definición técnica de imagenes'!$A$1:$A$104,0)-1,1,COUNTIF('Definición técnica de imagenes'!$A$3:$A$102,$G$5),5),5,FALSE),'Definición técnica de imagenes'!$F$16),"")</f>
        <v>330 x 475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4" t="s">
        <v>192</v>
      </c>
      <c r="K19" s="68"/>
      <c r="O19" s="2" t="str">
        <f>'Definición técnica de imagenes'!A31</f>
        <v>F10</v>
      </c>
    </row>
    <row r="20" spans="1:15" s="11" customFormat="1">
      <c r="A20" s="12" t="str">
        <f t="shared" si="6"/>
        <v>IMG11</v>
      </c>
      <c r="B20" s="62">
        <v>333607547</v>
      </c>
      <c r="C20" s="20" t="str">
        <f t="shared" si="0"/>
        <v>Recurso F4</v>
      </c>
      <c r="D20" s="63"/>
      <c r="E20" s="63" t="s">
        <v>155</v>
      </c>
      <c r="F20" s="13" t="str">
        <f t="shared" ca="1" si="4"/>
        <v>LE_07_08_REC210_IMG11.jpg</v>
      </c>
      <c r="G20" s="13" t="str">
        <f ca="1">IF($F20&lt;&gt;"",IF($G$4="Recurso",VLOOKUP($E20,OFFSET('Definición técnica de imagenes'!$A$1,MATCH($G$5,'Definición técnica de imagenes'!$A$1:$A$104,0)-1,1,COUNTIF('Definición técnica de imagenes'!$A$3:$A$102,$G$5),5),5,FALSE),'Definición técnica de imagenes'!$F$16),"")</f>
        <v>750 x 365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199</v>
      </c>
      <c r="K20" s="66"/>
      <c r="O20" s="2" t="str">
        <f>'Definición técnica de imagenes'!A32</f>
        <v>F10B</v>
      </c>
    </row>
    <row r="21" spans="1:15" s="11" customFormat="1">
      <c r="A21" s="12" t="str">
        <f t="shared" si="6"/>
        <v>IMG12</v>
      </c>
      <c r="B21" s="62">
        <v>333607547</v>
      </c>
      <c r="C21" s="20" t="str">
        <f t="shared" si="0"/>
        <v>Recurso F4</v>
      </c>
      <c r="D21" s="63"/>
      <c r="E21" s="63" t="s">
        <v>163</v>
      </c>
      <c r="F21" s="13" t="str">
        <f t="shared" ca="1" si="4"/>
        <v>LE_07_08_REC210_IMG12.jpg</v>
      </c>
      <c r="G21" s="13" t="str">
        <f ca="1">IF($F21&lt;&gt;"",IF($G$4="Recurso",VLOOKUP($E21,OFFSET('Definición técnica de imagenes'!$A$1,MATCH($G$5,'Definición técnica de imagenes'!$A$1:$A$104,0)-1,1,COUNTIF('Definición técnica de imagenes'!$A$3:$A$102,$G$5),5),5,FALSE),'Definición técnica de imagenes'!$F$16),"")</f>
        <v>330 x 475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t="s">
        <v>192</v>
      </c>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2016-03-28T01:21:32Z</dcterms:modified>
</cp:coreProperties>
</file>