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429"/>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K45" i="2"/>
  <c r="J21" i="2"/>
  <c r="I21" i="2"/>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2" i="1" l="1"/>
  <c r="H11" i="1"/>
  <c r="F11" i="1"/>
  <c r="G11" i="1" s="1"/>
  <c r="D5" i="2"/>
  <c r="D7" i="2" s="1"/>
  <c r="D17" i="2"/>
  <c r="D18" i="2"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<sst xmlns="http://schemas.openxmlformats.org/spreadsheetml/2006/main" count="408" uniqueCount="208">
  <si>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</si>
  <si>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</si>
  <si>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</si>
  <si>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</si>
  <si>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</si>
  <si>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</si>
  <si>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</si>
  <si>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</si>
  <si>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</si>
  <si>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</si>
  <si>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</si>
  <si>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</si>
  <si>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</si>
  <si>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</si>
  <si>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</si>
  <si>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</si>
  <si>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</si>
  <si>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</si>
  <si>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</si>
  <si>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</si>
  <si>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</si>
  <si>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</si>
  <si>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</si>
  <si>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</si>
  <si>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</si>
  <si>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</si>
  <si>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</si>
  <si>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</si>
  <si>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</si>
  <si>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</si>
  <si>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</si>
  <si>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</si>
  <si>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</si>
  <si>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</si>
  <si>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</si>
  <si>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</si>
  <si>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</si>
  <si>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</si>
  <si>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</si>
  <si>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</si>
  <si>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</si>
  <si>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</si>
  <si>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</si>
  <si>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</si>
  <si>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</si>
  <si>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</si>
  <si>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</si>
  <si>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</si>
  <si>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</si>
  <si>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</si>
  <si>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</si>
  <si>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</si>
  <si>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</si>
  <si>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</si>
  <si>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</si>
  <si>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</si>
  <si>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</si>
  <si>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</si>
  <si>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</si>
  <si>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</si>
  <si>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</si>
  <si>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</si>
  <si>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</si>
  <si>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</si>
  <si>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</si>
  <si>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</si>
  <si>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</si>
  <si>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</si>
  <si>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</si>
  <si>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</si>
  <si>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</si>
  <si>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</si>
  <si>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</si>
  <si>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</si>
  <si>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</si>
  <si>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</si>
  <si>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</si>
  <si>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</si>
  <si>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</si>
  <si>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</si>
  <si>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</si>
  <si>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</si>
  <si>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</si>
  <si>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</si>
  <si>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</si>
  <si>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</si>
  <si>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</si>
  <si>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</si>
  <si>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</si>
  <si>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</si>
  <si>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</si>
  <si>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</si>
  <si>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</si>
  <si>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</si>
  <si>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</si>
  <si>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</si>
  <si>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</si>
  <si>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</si>
  <si>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</si>
  <si>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</si>
  <si>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</si>
  <si>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</si>
  <si>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</si>
  <si>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</si>
  <si>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</si>
  <si>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</si>
  <si>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</si>
  <si>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</si>
  <si>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</si>
  <si>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</si>
  <si>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</si>
  <si>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</si>
  <si>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</si>
  <si>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</si>
  <si>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</si>
  <si>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</si>
  <si>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</si>
  <si>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</si>
  <si>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</si>
  <si>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</si>
  <si>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</si>
  <si>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</si>
  <si>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</si>
  <si>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</si>
  <si>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</si>
  <si>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</si>
  <si>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</si>
  <si>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</si>
  <si>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</si>
  <si>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</si>
  <si>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</si>
  <si>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</si>
  <si>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</si>
  <si>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</si>
  <si>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</si>
  <si>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</si>
  <si>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</si>
  <si>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</si>
  <si>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</si>
  <si>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</si>
  <si>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</si>
  <si>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</si>
  <si>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</si>
  <si>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</si>
  <si>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</si>
  <si>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</si>
  <si>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</si>
  <si>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</si>
  <si>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</si>
  <si>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</si>
  <si>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</si>
  <si>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</si>
  <si>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</si>
  <si>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</si>
  <si>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</si>
  <si>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</si>
  <si>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</si>
  <si>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</si>
  <si>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</si>
  <si>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</si>
  <si>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</si>
  <si>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</si>
  <si>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</si>
  <si>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</si>
  <si>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</si>
  <si>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</si>
  <si>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</si>
  <si>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</si>
  <si>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</si>
  <si>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</si>
  <si>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</si>
  <si>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</si>
  <si>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</si>
  <si>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</si>
  <si>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</si>
  <si>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</si>
  <si>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</si>
  <si>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</si>
  <si>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</si>
  <si>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</si>
  <si>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</si>
  <si>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</si>
  <si>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</si>
  <si>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</si>
  <si>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</si>
  <si>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</si>
  <si>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</si>
  <si>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Cristian Pineda</t>
  </si>
  <si>
    <t>Fotografía</t>
  </si>
  <si>
    <t>Ilustración</t>
  </si>
  <si>
    <t>Cuaderno de Estudio</t>
  </si>
  <si>
    <t>La entrevista</t>
  </si>
  <si>
    <t>LE_06_05_CO</t>
  </si>
  <si>
    <t>Ilustración de un periodista con camarógrafo .</t>
  </si>
  <si>
    <t xml:space="preserve">Lira. </t>
  </si>
  <si>
    <t>Paisaje de otoño, noche lluviosa y silla roja.</t>
  </si>
  <si>
    <t>Juglar. Hombre tocando una flauta.</t>
  </si>
  <si>
    <t>Niños jugando en una ronda infantil.</t>
  </si>
  <si>
    <t>Mujer con los brazos abiertos disfrutando de la naturaleza.</t>
  </si>
  <si>
    <t>Conjunto de engranajes.</t>
  </si>
  <si>
    <t>Signos ortográficos.</t>
  </si>
  <si>
    <t>Signos de interrogación.</t>
  </si>
  <si>
    <t>Signos de admiración.</t>
  </si>
  <si>
    <t>Hombre entrevistando a una mujer.</t>
  </si>
  <si>
    <t>Hombre concediendo una entrevista a los medios de comunicación.</t>
  </si>
  <si>
    <t>Entrevista de trabajo.</t>
  </si>
  <si>
    <t>Persona escribiendo.</t>
  </si>
  <si>
    <t>Niño con micrófono en la mano.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</si>
</sst>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4"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4" val="0"/>
</file>

<file path=xl/ctrlProps/ctrlProp7.xml><?xml version="1.0" encoding="utf-8"?>
<formControlPr xmlns="http://schemas.microsoft.com/office/spreadsheetml/2009/9/main" objectType="Drop" dropLines="16" dropStyle="combo" dx="33" fmlaLink="$J$20" fmlaRange="$J$4:$J$19" noThreeD="1" sel="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0" zoomScaleNormal="80" zoomScalePageLayoutView="140" workbookViewId="0">
      <pane ySplit="9" topLeftCell="A10" activePane="bottomLeft" state="frozen"/>
      <selection pane="bottomLeft" activeCell="F3" sqref="F3:G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6</v>
      </c>
      <c r="D3" s="88"/>
      <c r="F3" s="80">
        <v>42404</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191</v>
      </c>
      <c r="D4" s="88"/>
      <c r="E4" s="5"/>
      <c r="F4" s="37" t="s">
        <v>55</v>
      </c>
      <c r="G4" s="61" t="s">
        <v>190</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28.5" customHeight="1" x14ac:dyDescent="0.25">
      <c r="A7" s="1"/>
      <c r="B7" s="24" t="s">
        <v>40</v>
      </c>
      <c r="C7" s="74"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311777363</v>
      </c>
      <c r="C10" s="20" t="str">
        <f t="shared" ref="C10:C41" si="0">IF(OR(B10&lt;&gt;"",J10&lt;&gt;""),IF($G$4="Recurso",CONCATENATE($G$4," ",$G$5),$G$4),"")</f>
        <v>Cuaderno de Estudio</v>
      </c>
      <c r="D10" s="63" t="s">
        <v>189</v>
      </c>
      <c r="E10" s="63" t="s">
        <v>153</v>
      </c>
      <c r="F10" s="13" t="str">
        <f t="shared" ref="F10" si="1">IF(OR(B10&lt;&gt;"",J10&lt;&gt;""),CONCATENATE($C$7,"_",$A10,IF($G$4="Cuaderno de Estudio","_small",CONCATENATE(IF(I10="","","n"),IF(LEFT($G$5,1)="F",".jpg",".png")))),"")</f>
        <v>LE_06_05_CO_IMG01_small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LE_06_05_CO_IMG01_zoom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193</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177123149</v>
      </c>
      <c r="C11" s="20" t="str">
        <f t="shared" si="0"/>
        <v>Cuaderno de Estudio</v>
      </c>
      <c r="D11" s="63" t="s">
        <v>189</v>
      </c>
      <c r="E11" s="63" t="s">
        <v>153</v>
      </c>
      <c r="F11" s="13" t="str">
        <f t="shared" ref="F11:F74" si="4">IF(OR(B11&lt;&gt;"",J11&lt;&gt;""),CONCATENATE($C$7,"_",$A11,IF($G$4="Cuaderno de Estudio","_small",CONCATENATE(IF(I11="","","n"),IF(LEFT($G$5,1)="F",".jpg",".png")))),"")</f>
        <v>LE_06_05_CO_IMG02_small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LE_06_05_CO_IMG02_zoom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194</v>
      </c>
      <c r="K11" s="65"/>
      <c r="O11" s="2" t="str">
        <f>'Definición técnica de imagenes'!A13</f>
        <v>M101</v>
      </c>
    </row>
    <row r="12" spans="1:16" s="11" customFormat="1" ht="27" x14ac:dyDescent="0.25">
      <c r="A12" s="12" t="str">
        <f t="shared" si="3"/>
        <v>IMG03</v>
      </c>
      <c r="B12" s="62">
        <v>338063948</v>
      </c>
      <c r="C12" s="20" t="str">
        <f t="shared" si="0"/>
        <v>Cuaderno de Estudio</v>
      </c>
      <c r="D12" s="63" t="s">
        <v>188</v>
      </c>
      <c r="E12" s="63" t="s">
        <v>153</v>
      </c>
      <c r="F12" s="13" t="str">
        <f t="shared" si="4"/>
        <v>LE_06_05_CO_IMG03_small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LE_06_05_CO_IMG03_zoom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195</v>
      </c>
      <c r="K12" s="64"/>
      <c r="O12" s="2" t="str">
        <f>'Definición técnica de imagenes'!A18</f>
        <v>Diaporama F1</v>
      </c>
    </row>
    <row r="13" spans="1:16" s="11" customFormat="1" x14ac:dyDescent="0.25">
      <c r="A13" s="12" t="str">
        <f t="shared" si="3"/>
        <v>IMG04</v>
      </c>
      <c r="B13" s="62">
        <v>63402250</v>
      </c>
      <c r="C13" s="20" t="str">
        <f t="shared" si="0"/>
        <v>Cuaderno de Estudio</v>
      </c>
      <c r="D13" s="63" t="s">
        <v>188</v>
      </c>
      <c r="E13" s="63" t="s">
        <v>154</v>
      </c>
      <c r="F13" s="13" t="str">
        <f t="shared" si="4"/>
        <v>LE_06_05_CO_IMG04_small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LE_06_05_CO_IMG04_zoom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196</v>
      </c>
      <c r="K13" s="64"/>
      <c r="O13" s="2" t="str">
        <f>'Definición técnica de imagenes'!A19</f>
        <v>F4</v>
      </c>
    </row>
    <row r="14" spans="1:16" s="11" customFormat="1" x14ac:dyDescent="0.25">
      <c r="A14" s="12" t="str">
        <f t="shared" si="3"/>
        <v>IMG05</v>
      </c>
      <c r="B14" s="62">
        <v>94694521</v>
      </c>
      <c r="C14" s="20" t="str">
        <f t="shared" si="0"/>
        <v>Cuaderno de Estudio</v>
      </c>
      <c r="D14" s="63" t="s">
        <v>188</v>
      </c>
      <c r="E14" s="63" t="s">
        <v>153</v>
      </c>
      <c r="F14" s="13" t="str">
        <f t="shared" si="4"/>
        <v>LE_06_05_CO_IMG05_small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LE_06_05_CO_IMG05_zoom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197</v>
      </c>
      <c r="K14" s="64"/>
      <c r="O14" s="2" t="str">
        <f>'Definición técnica de imagenes'!A22</f>
        <v>F6</v>
      </c>
    </row>
    <row r="15" spans="1:16" s="11" customFormat="1" ht="27" x14ac:dyDescent="0.25">
      <c r="A15" s="12" t="str">
        <f t="shared" si="3"/>
        <v>IMG06</v>
      </c>
      <c r="B15" s="62">
        <v>134407094</v>
      </c>
      <c r="C15" s="20" t="str">
        <f t="shared" si="0"/>
        <v>Cuaderno de Estudio</v>
      </c>
      <c r="D15" s="63" t="s">
        <v>188</v>
      </c>
      <c r="E15" s="63" t="s">
        <v>153</v>
      </c>
      <c r="F15" s="13" t="str">
        <f t="shared" si="4"/>
        <v>LE_06_05_CO_IMG06_small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LE_06_05_CO_IMG06_zoom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198</v>
      </c>
      <c r="K15" s="66"/>
      <c r="O15" s="2" t="str">
        <f>'Definición técnica de imagenes'!A24</f>
        <v>F6B</v>
      </c>
    </row>
    <row r="16" spans="1:16" s="11" customFormat="1" ht="14.25" x14ac:dyDescent="0.3">
      <c r="A16" s="12" t="str">
        <f t="shared" si="3"/>
        <v>IMG07</v>
      </c>
      <c r="B16" s="62">
        <v>189751496</v>
      </c>
      <c r="C16" s="20" t="str">
        <f t="shared" si="0"/>
        <v>Cuaderno de Estudio</v>
      </c>
      <c r="D16" s="63" t="s">
        <v>189</v>
      </c>
      <c r="E16" s="63" t="s">
        <v>153</v>
      </c>
      <c r="F16" s="13" t="str">
        <f t="shared" si="4"/>
        <v>LE_06_05_CO_IMG07_small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LE_06_05_CO_IMG07_zoom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199</v>
      </c>
      <c r="K16" s="68"/>
      <c r="O16" s="2" t="str">
        <f>'Definición técnica de imagenes'!A25</f>
        <v>F7</v>
      </c>
    </row>
    <row r="17" spans="1:15" s="11" customFormat="1" x14ac:dyDescent="0.25">
      <c r="A17" s="12" t="str">
        <f t="shared" si="3"/>
        <v>IMG08</v>
      </c>
      <c r="B17" s="62">
        <v>6994222</v>
      </c>
      <c r="C17" s="20" t="str">
        <f t="shared" si="0"/>
        <v>Cuaderno de Estudio</v>
      </c>
      <c r="D17" s="63" t="s">
        <v>189</v>
      </c>
      <c r="E17" s="63" t="s">
        <v>153</v>
      </c>
      <c r="F17" s="13" t="str">
        <f t="shared" si="4"/>
        <v>LE_06_05_CO_IMG08_small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LE_06_05_CO_IMG08_zoom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200</v>
      </c>
      <c r="K17" s="66"/>
      <c r="O17" s="2" t="str">
        <f>'Definición técnica de imagenes'!A27</f>
        <v>F7B</v>
      </c>
    </row>
    <row r="18" spans="1:15" s="11" customFormat="1" x14ac:dyDescent="0.25">
      <c r="A18" s="12" t="str">
        <f t="shared" si="3"/>
        <v>IMG09</v>
      </c>
      <c r="B18" s="62">
        <v>90399625</v>
      </c>
      <c r="C18" s="20" t="str">
        <f t="shared" si="0"/>
        <v>Cuaderno de Estudio</v>
      </c>
      <c r="D18" s="63" t="s">
        <v>189</v>
      </c>
      <c r="E18" s="63" t="s">
        <v>153</v>
      </c>
      <c r="F18" s="13" t="str">
        <f t="shared" si="4"/>
        <v>LE_06_05_CO_IMG09_small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LE_06_05_CO_IMG09_zoom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201</v>
      </c>
      <c r="K18" s="66"/>
      <c r="O18" s="2" t="str">
        <f>'Definición técnica de imagenes'!A30</f>
        <v>F8</v>
      </c>
    </row>
    <row r="19" spans="1:15" s="11" customFormat="1" x14ac:dyDescent="0.25">
      <c r="A19" s="12" t="str">
        <f t="shared" ref="A19:A50" si="6">IF(OR(B19&lt;&gt;"",J19&lt;&gt;""),CONCATENATE(LEFT(A18,3),IF(MID(A18,4,2)+1&lt;10,CONCATENATE("0",MID(A18,4,2)+1),MID(A18,4,2)+1)),"")</f>
        <v>IMG10</v>
      </c>
      <c r="B19" s="62">
        <v>138863261</v>
      </c>
      <c r="C19" s="20" t="str">
        <f t="shared" si="0"/>
        <v>Cuaderno de Estudio</v>
      </c>
      <c r="D19" s="63" t="s">
        <v>189</v>
      </c>
      <c r="E19" s="63" t="s">
        <v>153</v>
      </c>
      <c r="F19" s="13" t="str">
        <f t="shared" si="4"/>
        <v>LE_06_05_CO_IMG10_small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LE_06_05_CO_IMG10_zoom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202</v>
      </c>
      <c r="K19" s="66"/>
      <c r="O19" s="2" t="str">
        <f>'Definición técnica de imagenes'!A31</f>
        <v>F10</v>
      </c>
    </row>
    <row r="20" spans="1:15" s="11" customFormat="1" x14ac:dyDescent="0.25">
      <c r="A20" s="12" t="str">
        <f t="shared" si="6"/>
        <v>IMG11</v>
      </c>
      <c r="B20" s="62">
        <v>298471292</v>
      </c>
      <c r="C20" s="20" t="str">
        <f t="shared" si="0"/>
        <v>Cuaderno de Estudio</v>
      </c>
      <c r="D20" s="63" t="s">
        <v>188</v>
      </c>
      <c r="E20" s="63" t="s">
        <v>153</v>
      </c>
      <c r="F20" s="13" t="str">
        <f t="shared" si="4"/>
        <v>LE_06_05_CO_IMG11_small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LE_06_05_CO_IMG11_zoom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203</v>
      </c>
      <c r="K20" s="66"/>
      <c r="O20" s="2" t="str">
        <f>'Definición técnica de imagenes'!A32</f>
        <v>F10B</v>
      </c>
    </row>
    <row r="21" spans="1:15" s="11" customFormat="1" ht="27" x14ac:dyDescent="0.25">
      <c r="A21" s="12" t="str">
        <f t="shared" si="6"/>
        <v>IMG12</v>
      </c>
      <c r="B21" s="62">
        <v>144912937</v>
      </c>
      <c r="C21" s="20" t="str">
        <f t="shared" si="0"/>
        <v>Cuaderno de Estudio</v>
      </c>
      <c r="D21" s="63" t="s">
        <v>189</v>
      </c>
      <c r="E21" s="63" t="s">
        <v>153</v>
      </c>
      <c r="F21" s="13" t="str">
        <f t="shared" si="4"/>
        <v>LE_06_05_CO_IMG12_small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LE_06_05_CO_IMG12_zoom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t="s">
        <v>204</v>
      </c>
      <c r="K21" s="66"/>
      <c r="O21" s="2" t="str">
        <f>'Definición técnica de imagenes'!A33</f>
        <v>F11</v>
      </c>
    </row>
    <row r="22" spans="1:15" s="11" customFormat="1" x14ac:dyDescent="0.25">
      <c r="A22" s="12" t="str">
        <f t="shared" si="6"/>
        <v>IMG13</v>
      </c>
      <c r="B22" s="62">
        <v>262498490</v>
      </c>
      <c r="C22" s="20" t="str">
        <f t="shared" si="0"/>
        <v>Cuaderno de Estudio</v>
      </c>
      <c r="D22" s="63" t="s">
        <v>188</v>
      </c>
      <c r="E22" s="63" t="s">
        <v>153</v>
      </c>
      <c r="F22" s="13" t="str">
        <f t="shared" si="4"/>
        <v>LE_06_05_CO_IMG13_small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LE_06_05_CO_IMG13_zoom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t="s">
        <v>205</v>
      </c>
      <c r="K22" s="69"/>
      <c r="O22" s="2" t="str">
        <f>'Definición técnica de imagenes'!A34</f>
        <v>F12</v>
      </c>
    </row>
    <row r="23" spans="1:15" s="11" customFormat="1" x14ac:dyDescent="0.25">
      <c r="A23" s="12" t="str">
        <f t="shared" si="6"/>
        <v>IMG14</v>
      </c>
      <c r="B23" s="62">
        <v>275847233</v>
      </c>
      <c r="C23" s="20" t="str">
        <f t="shared" si="0"/>
        <v>Cuaderno de Estudio</v>
      </c>
      <c r="D23" s="63" t="s">
        <v>188</v>
      </c>
      <c r="E23" s="63" t="s">
        <v>153</v>
      </c>
      <c r="F23" s="13" t="str">
        <f t="shared" si="4"/>
        <v>LE_06_05_CO_IMG14_small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LE_06_05_CO_IMG14_zoom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t="s">
        <v>206</v>
      </c>
      <c r="K23" s="64"/>
      <c r="O23" s="2" t="str">
        <f>'Definición técnica de imagenes'!A35</f>
        <v>F13</v>
      </c>
    </row>
    <row r="24" spans="1:15" s="11" customFormat="1" x14ac:dyDescent="0.25">
      <c r="A24" s="12" t="str">
        <f t="shared" si="6"/>
        <v>IMG15</v>
      </c>
      <c r="B24" s="62">
        <v>332889977</v>
      </c>
      <c r="C24" s="20" t="str">
        <f t="shared" si="0"/>
        <v>Cuaderno de Estudio</v>
      </c>
      <c r="D24" s="63" t="s">
        <v>188</v>
      </c>
      <c r="E24" s="63" t="s">
        <v>153</v>
      </c>
      <c r="F24" s="13" t="str">
        <f t="shared" si="4"/>
        <v>LE_06_05_CO_IMG15_small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LE_06_05_CO_IMG15_zoom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3" t="s">
        <v>207</v>
      </c>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4" workbookViewId="0">
      <selection activeCell="A10" sqref="A10"/>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LE_06_02_CO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SolicitudGrafica_LE_06_02_CO.xls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LE_06_02_REC10</v>
      </c>
      <c r="E17" s="100"/>
      <c r="F17" s="101"/>
      <c r="J17" s="22">
        <v>14</v>
      </c>
      <c r="K17" s="22">
        <v>14</v>
      </c>
    </row>
    <row r="18" spans="1:11" ht="79.5" thickBot="1" x14ac:dyDescent="0.3">
      <c r="A18" s="33" t="s">
        <v>48</v>
      </c>
      <c r="B18" s="31"/>
      <c r="C18" s="59" t="s">
        <v>120</v>
      </c>
      <c r="D18" s="91" t="str">
        <f>CONCATENATE("SolicitudGrafica_",D17,".xls")</f>
        <v>SolicitudGrafica_LE_06_02_REC10.xls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4</v>
      </c>
      <c r="J20" s="22">
        <v>2</v>
      </c>
      <c r="K20" s="22">
        <v>17</v>
      </c>
    </row>
    <row r="21" spans="1:11" x14ac:dyDescent="0.25">
      <c r="H21" s="22" t="str">
        <f>IF(INDEX(H4:H7,H20)=H4,"MA",IF(INDEX(H4:H7,H20)=H5,"CN",IF(INDEX(H4:H7,H20)=H6,"CS",IF(INDEX(H4:H7,H20)=H7,"LE"))))</f>
        <v>LE</v>
      </c>
      <c r="I21" s="22" t="str">
        <f>CONCATENATE(IF((I20+2)&lt;10,"0",""),I20+2)</f>
        <v>06</v>
      </c>
      <c r="J21" s="22" t="str">
        <f>CONCATENATE(IF(J20&lt;10,"0",""),J20)</f>
        <v>02</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2016-02-04T05:18:36Z</dcterms:modified>
</cp:coreProperties>
</file>