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19200" windowHeight="8940" tabRatio="500"/>
  </bookViews>
  <sheets>
    <sheet name="Solicitud gráfica" sheetId="1" r:id="rId1"/>
    <sheet name="Ayuda" sheetId="2" r:id="rId2"/>
    <sheet name="Definición técnica de imagenes" sheetId="3" r:id="rId3"/>
  </sheets>
  <definedNames>
    <definedName name="OLE_LINK1" localSheetId="0">'Solicitud gráfica'!$B$11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<sst xmlns="http://schemas.openxmlformats.org/spreadsheetml/2006/main" count="251" uniqueCount="170">
  <si>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</si>
  <si>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</si>
  <si>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</si>
  <si>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</si>
  <si>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</si>
  <si>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</si>
  <si>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</si>
  <si>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</si>
  <si>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</si>
  <si>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</si>
  <si>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</si>
  <si>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</si>
  <si>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</si>
  <si>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</si>
  <si>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</si>
  <si>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</si>
  <si>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</si>
  <si>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</si>
  <si>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</si>
  <si>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</si>
  <si>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</si>
  <si>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</si>
  <si>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</si>
  <si>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</si>
  <si>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</si>
  <si>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</si>
  <si>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</si>
  <si>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</si>
  <si>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</si>
  <si>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</si>
  <si>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</si>
  <si>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</si>
  <si>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</si>
  <si>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</si>
  <si>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</si>
  <si>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</si>
  <si>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</si>
  <si>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</si>
  <si>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</si>
  <si>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</si>
  <si>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</si>
  <si>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</si>
  <si>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</si>
  <si>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</si>
  <si>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</si>
  <si>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</si>
  <si>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</si>
  <si>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</si>
  <si>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</si>
  <si>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</si>
  <si>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</si>
  <si>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</si>
  <si>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</si>
  <si>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</si>
  <si>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</si>
  <si>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</si>
  <si>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</si>
  <si>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</si>
  <si>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</si>
  <si>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</si>
  <si>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</si>
  <si>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</si>
  <si>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</si>
  <si>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</si>
  <si>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</si>
  <si>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</si>
  <si>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</si>
  <si>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</si>
  <si>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</si>
  <si>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</si>
  <si>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</si>
  <si>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</si>
  <si>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</si>
  <si>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</si>
  <si>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</si>
  <si>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</si>
  <si>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</si>
  <si>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</si>
  <si>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</si>
  <si>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</si>
  <si>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</si>
  <si>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</si>
  <si>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</si>
  <si>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</si>
  <si>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</si>
  <si>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</si>
  <si>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</si>
  <si>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</si>
  <si>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</si>
  <si>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</si>
  <si>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</si>
  <si>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</si>
  <si>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</si>
  <si>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</si>
  <si>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</si>
  <si>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</si>
  <si>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</si>
  <si>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</si>
  <si>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</si>
  <si>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</si>
  <si>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</si>
  <si>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</si>
  <si>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</si>
  <si>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</si>
  <si>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</si>
  <si>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</si>
  <si>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</si>
  <si>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</si>
  <si>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</si>
  <si>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</si>
  <si>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</si>
  <si>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</si>
  <si>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</si>
  <si>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</si>
  <si>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</si>
  <si>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</si>
  <si>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</si>
  <si>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</si>
  <si>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</si>
  <si>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</si>
  <si>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</si>
  <si>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</si>
  <si>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</si>
  <si>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</si>
  <si>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</si>
  <si>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</si>
  <si>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</si>
  <si>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</si>
  <si>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</si>
  <si>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</si>
  <si>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</si>
  <si>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</si>
  <si>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</si>
  <si>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</si>
  <si>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</si>
  <si>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</si>
  <si>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</si>
  <si>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</si>
  <si>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</si>
  <si>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</si>
  <si>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</si>
  <si>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</si>
  <si>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</si>
  <si>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</si>
  <si>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</si>
  <si>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</si>
  <si>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</si>
  <si>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</si>
  <si>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verbo</t>
  </si>
  <si>
    <t>Luis Felipe Pertuz</t>
  </si>
  <si>
    <t>Cuaderno de Estudio</t>
  </si>
  <si>
    <t>Una niña hace pompas de jabón junto a un niño más pequeño que se divierte viéndolas.</t>
  </si>
  <si>
    <t>IMG02</t>
  </si>
  <si>
    <t>http://profesores.aulaplaneta.com/DNNPlayerPackages/Package11315/InfoGuion/cuadernoestudio/images_xml/LC_3C_img5_small.jpg</t>
  </si>
  <si>
    <t>Reloj</t>
  </si>
  <si>
    <t>IMG03</t>
  </si>
  <si>
    <t>Tres jóvenes. Un muchacho tiene un balón de baloncesto. Una muchacha un monopatín y la otra solo un bolso</t>
  </si>
  <si>
    <t>IMG04</t>
  </si>
  <si>
    <t>Un adulto joven vestido de traje corriendo tras un bus, como queriendo alcanzarlo.</t>
  </si>
  <si>
    <t>Vertical</t>
  </si>
  <si>
    <t>IMG05</t>
  </si>
  <si>
    <t>http://profesores.aulaplaneta.com/DNNPlayerPackages/Package11315/InfoGuion/cuadernoestudio/images_xml/LC_3C_img6_zoom.jpg</t>
  </si>
  <si>
    <t xml:space="preserve">Dos chicas adolescentes chateando por celular. </t>
  </si>
  <si>
    <t>IMG06</t>
  </si>
  <si>
    <t>http://profesores.aulaplaneta.com/DNNPlayerPackages/Package11306/InfoGuion/cuadernoestudio/images_xml/LC_3C_29_img3_zoom.JPG</t>
  </si>
  <si>
    <t xml:space="preserve">Niño señalando al observador de la imagen. </t>
  </si>
  <si>
    <t>IMG07</t>
  </si>
  <si>
    <t>http://profesores.aulaplaneta.com/DNNPlayerPackages/Package11316/InfoGuion/cuadernoestudio/images_xml/LC_3C_17_img4_zoom.jpg</t>
  </si>
  <si>
    <t xml:space="preserve">Foto de personas en una carrera atlética </t>
  </si>
  <si>
    <t>LE_05_05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</si>
</sst>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5" activePane="bottomLeft" state="frozen"/>
      <selection pane="bottomLeft" activeCell="E5" sqref="E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5</v>
      </c>
      <c r="D3" s="89"/>
      <c r="F3" s="81"/>
      <c r="G3" s="82"/>
      <c r="H3" s="56"/>
      <c r="I3" s="56"/>
      <c r="J3" s="16"/>
    </row>
    <row r="4" spans="1:16" ht="15">
      <c r="A4" s="1"/>
      <c r="B4" s="4" t="s">
        <v>55</v>
      </c>
      <c r="C4" s="88" t="s">
        <v>148</v>
      </c>
      <c r="D4" s="89"/>
      <c r="E4" s="5"/>
      <c r="F4" s="55" t="s">
        <v>56</v>
      </c>
      <c r="G4" s="54" t="s">
        <v>150</v>
      </c>
      <c r="H4" s="56"/>
      <c r="I4" s="56"/>
      <c r="J4" s="16"/>
      <c r="K4" s="16"/>
    </row>
    <row r="5" spans="1:16" ht="16" thickBot="1">
      <c r="A5" s="1"/>
      <c r="B5" s="6" t="s">
        <v>2</v>
      </c>
      <c r="C5" s="90" t="s">
        <v>149</v>
      </c>
      <c r="D5" s="91"/>
      <c r="E5" s="5"/>
      <c r="F5" s="53" t="str">
        <f>IF(G4="Recurso","Motor del recurso","")</f>
        <v/>
      </c>
      <c r="G5" s="53" t="s">
        <v>103</v>
      </c>
      <c r="H5" s="56"/>
      <c r="I5" s="77"/>
      <c r="J5" s="16"/>
      <c r="K5" s="16"/>
    </row>
    <row r="6" spans="1:16" ht="16" thickBot="1">
      <c r="A6" s="1"/>
      <c r="B6" s="1"/>
      <c r="C6" s="1"/>
      <c r="D6" s="1"/>
      <c r="E6" s="7"/>
      <c r="F6" s="1"/>
      <c r="G6" s="1"/>
      <c r="H6" s="56"/>
      <c r="I6" s="56"/>
      <c r="J6" s="16"/>
      <c r="K6" s="16"/>
    </row>
    <row r="7" spans="1:16" ht="15" customHeight="1">
      <c r="A7" s="1"/>
      <c r="B7" s="40" t="s">
        <v>41</v>
      </c>
      <c r="C7" s="8" t="s">
        <v>169</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ht="39">
      <c r="A10" s="13" t="str">
        <f>IF(OR(B10&lt;&gt;"",J10&lt;&gt;""),"IMG01","")</f>
        <v>IMG01</v>
      </c>
      <c r="B10" s="27">
        <v>201734426</v>
      </c>
      <c r="C10" s="27" t="str">
        <f>IF(OR(B10&lt;&gt;"",J10&lt;&gt;""),IF($G$4="Recurso",CONCATENATE($G$4," ",$G$5),$G$4),"")</f>
        <v>Cuaderno de Estudio</v>
      </c>
      <c r="D10" s="14" t="s">
        <v>146</v>
      </c>
      <c r="E10" s="14" t="s">
        <v>147</v>
      </c>
      <c r="F10" s="14" t="str">
        <f>IF(OR(B10&lt;&gt;"",J10&lt;&gt;""),CONCATENATE($C$7,"_",$A10,IF($G$4="Cuaderno de Estudio","_small",CONCATENATE(IF(I10="","","n"),IF(LEFT($G$5,1)="F",".jpg",".png")))),"")</f>
        <v>LE_05_05_IMG01_small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LE_05_05_IMG01_zoom</v>
      </c>
      <c r="I10" s="14" t="str">
        <f>IF(OR(B10&lt;&gt;"",J10&lt;&gt;""),IF($G$4="Recurso",IF(LEFT($G$5,1)="M",VLOOKUP($G$5,'Definición técnica de imagenes'!$A$3:$G$17,6,FALSE),IF($G$5="F1","","")),'Definición técnica de imagenes'!$F$16),"")</f>
        <v>800 x 600 px</v>
      </c>
      <c r="J10" s="14" t="s">
        <v>151</v>
      </c>
      <c r="K10" s="19"/>
    </row>
    <row r="11" spans="1:16" s="12" customFormat="1" ht="14" customHeight="1">
      <c r="A11" s="13" t="s">
        <v>152</v>
      </c>
      <c r="B11" s="28" t="s">
        <v>153</v>
      </c>
      <c r="C11" s="27" t="str">
        <f t="shared" ref="C11:C22" si="0">IF(OR(B11&lt;&gt;"",J11&lt;&gt;""),IF($G$4="Recurso",CONCATENATE($G$4," ",$G$5),$G$4),"")</f>
        <v>Cuaderno de Estudio</v>
      </c>
      <c r="D11" s="14" t="s">
        <v>146</v>
      </c>
      <c r="E11" s="14" t="s">
        <v>147</v>
      </c>
      <c r="F11" s="14" t="str">
        <f t="shared" ref="F11:F74" si="1">IF(OR(B11&lt;&gt;"",J11&lt;&gt;""),CONCATENATE($C$7,"_",$A11,IF($G$4="Cuaderno de Estudio","_small",CONCATENATE(IF(I11="","","n"),IF(LEFT($G$5,1)="F",".jpg",".png")))),"")</f>
        <v>LE_05_05_IMG02_small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LE_05_05_IMG02_zoom</v>
      </c>
      <c r="I11" s="14" t="str">
        <f>IF(OR(B11&lt;&gt;"",J11&lt;&gt;""),IF($G$4="Recurso",IF(LEFT($G$5,1)="M",VLOOKUP($G$5,'Definición técnica de imagenes'!$A$3:$G$17,6,FALSE),IF($G$5="F1","","")),'Definición técnica de imagenes'!$F$16),"")</f>
        <v>800 x 600 px</v>
      </c>
      <c r="J11" s="19" t="s">
        <v>154</v>
      </c>
      <c r="K11" s="15"/>
    </row>
    <row r="12" spans="1:16" s="12" customFormat="1" ht="39">
      <c r="A12" s="13" t="s">
        <v>155</v>
      </c>
      <c r="B12" s="29">
        <v>82390294</v>
      </c>
      <c r="C12" s="27" t="str">
        <f t="shared" si="0"/>
        <v>Cuaderno de Estudio</v>
      </c>
      <c r="D12" s="14" t="s">
        <v>146</v>
      </c>
      <c r="E12" s="14" t="s">
        <v>147</v>
      </c>
      <c r="F12" s="14" t="str">
        <f t="shared" si="1"/>
        <v>LE_05_05_IMG03_small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LE_05_05_IMG03_zoom</v>
      </c>
      <c r="I12" s="14" t="str">
        <f>IF(OR(B12&lt;&gt;"",J12&lt;&gt;""),IF($G$4="Recurso",IF(LEFT($G$5,1)="M",VLOOKUP($G$5,'Definición técnica de imagenes'!$A$3:$G$17,6,FALSE),IF($G$5="F1","","")),'Definición técnica de imagenes'!$F$16),"")</f>
        <v>800 x 600 px</v>
      </c>
      <c r="J12" s="19" t="s">
        <v>156</v>
      </c>
      <c r="K12" s="19"/>
    </row>
    <row r="13" spans="1:16" s="12" customFormat="1" ht="39">
      <c r="A13" s="13" t="s">
        <v>157</v>
      </c>
      <c r="B13" s="28">
        <v>217875652</v>
      </c>
      <c r="C13" s="27" t="str">
        <f t="shared" si="0"/>
        <v>Cuaderno de Estudio</v>
      </c>
      <c r="D13" s="14" t="s">
        <v>146</v>
      </c>
      <c r="E13" s="14" t="s">
        <v>159</v>
      </c>
      <c r="F13" s="14" t="str">
        <f t="shared" si="1"/>
        <v>LE_05_05_IMG04_small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LE_05_05_IMG04_zoom</v>
      </c>
      <c r="I13" s="14" t="str">
        <f>IF(OR(B13&lt;&gt;"",J13&lt;&gt;""),IF($G$4="Recurso",IF(LEFT($G$5,1)="M",VLOOKUP($G$5,'Definición técnica de imagenes'!$A$3:$G$17,6,FALSE),IF($G$5="F1","","")),'Definición técnica de imagenes'!$F$16),"")</f>
        <v>800 x 600 px</v>
      </c>
      <c r="J13" s="19" t="s">
        <v>158</v>
      </c>
      <c r="K13" s="19"/>
    </row>
    <row r="14" spans="1:16" s="12" customFormat="1" ht="78">
      <c r="A14" s="13" t="s">
        <v>160</v>
      </c>
      <c r="B14" s="28" t="s">
        <v>161</v>
      </c>
      <c r="C14" s="27" t="str">
        <f t="shared" si="0"/>
        <v>Cuaderno de Estudio</v>
      </c>
      <c r="D14" s="14" t="s">
        <v>146</v>
      </c>
      <c r="E14" s="14" t="s">
        <v>147</v>
      </c>
      <c r="F14" s="14" t="str">
        <f t="shared" si="1"/>
        <v>LE_05_05_IMG05_small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LE_05_05_IMG05_zoom</v>
      </c>
      <c r="I14" s="14" t="str">
        <f>IF(OR(B14&lt;&gt;"",J14&lt;&gt;""),IF($G$4="Recurso",IF(LEFT($G$5,1)="M",VLOOKUP($G$5,'Definición técnica de imagenes'!$A$3:$G$17,6,FALSE),IF($G$5="F1","","")),'Definición técnica de imagenes'!$F$16),"")</f>
        <v>800 x 600 px</v>
      </c>
      <c r="J14" s="19" t="s">
        <v>162</v>
      </c>
      <c r="K14" s="19"/>
    </row>
    <row r="15" spans="1:16" s="12" customFormat="1" ht="78">
      <c r="A15" s="13" t="s">
        <v>163</v>
      </c>
      <c r="B15" s="28" t="s">
        <v>164</v>
      </c>
      <c r="C15" s="27" t="str">
        <f t="shared" si="0"/>
        <v>Cuaderno de Estudio</v>
      </c>
      <c r="D15" s="14" t="s">
        <v>146</v>
      </c>
      <c r="E15" s="14" t="s">
        <v>147</v>
      </c>
      <c r="F15" s="14" t="str">
        <f t="shared" si="1"/>
        <v>LE_05_05_IMG06_small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LE_05_05_IMG06_zoom</v>
      </c>
      <c r="I15" s="14" t="str">
        <f>IF(OR(B15&lt;&gt;"",J15&lt;&gt;""),IF($G$4="Recurso",IF(LEFT($G$5,1)="M",VLOOKUP($G$5,'Definición técnica de imagenes'!$A$3:$G$17,6,FALSE),IF($G$5="F1","","")),'Definición técnica de imagenes'!$F$16),"")</f>
        <v>800 x 600 px</v>
      </c>
      <c r="J15" s="21" t="s">
        <v>165</v>
      </c>
      <c r="K15" s="21"/>
    </row>
    <row r="16" spans="1:16" s="12" customFormat="1" ht="78">
      <c r="A16" s="13" t="s">
        <v>166</v>
      </c>
      <c r="B16" s="28" t="s">
        <v>167</v>
      </c>
      <c r="C16" s="27" t="str">
        <f t="shared" si="0"/>
        <v>Cuaderno de Estudio</v>
      </c>
      <c r="D16" s="14" t="s">
        <v>146</v>
      </c>
      <c r="E16" s="14" t="s">
        <v>147</v>
      </c>
      <c r="F16" s="14" t="str">
        <f t="shared" si="1"/>
        <v>LE_05_05_IMG07_small</v>
      </c>
      <c r="G16" s="14" t="str">
        <f>IF(F16&lt;&gt;"",IF($G$4="Recurso",IF(LEFT($G$5,1)="M",VLOOKUP($G$5,'Definición técnica de imagenes'!$A$3:$G$17,5,FALSE),IF($G$5="F1",'Definición técnica de imagenes'!$E$15,'Definición técnica de imagenes'!$F$13)),'Definición técnica de imagenes'!$E$16),"")</f>
        <v>526 x 370 px</v>
      </c>
      <c r="H16" s="14" t="str">
        <f t="shared" si="2"/>
        <v>LE_05_05_IMG07_zoom</v>
      </c>
      <c r="I16" s="14" t="str">
        <f>IF(OR(B16&lt;&gt;"",J16&lt;&gt;""),IF($G$4="Recurso",IF(LEFT($G$5,1)="M",VLOOKUP($G$5,'Definición técnica de imagenes'!$A$3:$G$17,6,FALSE),IF($G$5="F1","","")),'Definición técnica de imagenes'!$F$16),"")</f>
        <v>800 x 600 px</v>
      </c>
      <c r="J16" s="34" t="s">
        <v>168</v>
      </c>
      <c r="K16" s="37"/>
    </row>
    <row r="17" spans="1:11" s="12" customFormat="1">
      <c r="A17" s="13" t="str">
        <f t="shared" ref="A17:A30" si="3">IF(OR(B17&lt;&gt;"",J17&lt;&gt;""),CONCATENATE(LEFT(A16,3),IF(MID(A16,4,2)+1&lt;10,CONCATENATE("0",MID(A16,4,2)+1))),"")</f>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2015-03-16T17:39:54Z</dcterms:modified>
</cp:coreProperties>
</file>