
<file path=[Content_Types].xml><?xml version="1.0" encoding="utf-8"?>
<Types xmlns="http://schemas.openxmlformats.org/package/2006/content-types">
  <Default Extension="xml" ContentType="application/xml"/>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5600" windowHeight="145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iterateCount="2" iterateDelta="10"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A23" i="1"/>
  <c r="F23" i="1"/>
  <c r="G23" i="1"/>
  <c r="H23" i="1"/>
  <c r="A22" i="1"/>
  <c r="F22" i="1"/>
  <c r="G22" i="1"/>
  <c r="H22" i="1"/>
  <c r="A21" i="1"/>
  <c r="F21" i="1"/>
  <c r="G21" i="1"/>
  <c r="H21" i="1"/>
  <c r="A20" i="1"/>
  <c r="F20" i="1"/>
  <c r="G20" i="1"/>
  <c r="H20" i="1"/>
  <c r="A19" i="1"/>
  <c r="F19" i="1"/>
  <c r="G19" i="1"/>
  <c r="H19" i="1"/>
  <c r="A10" i="1"/>
  <c r="A11" i="1"/>
  <c r="A12" i="1"/>
  <c r="A13" i="1"/>
  <c r="A14" i="1"/>
  <c r="A15" i="1"/>
  <c r="A16" i="1"/>
  <c r="A17" i="1"/>
  <c r="A18"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<sst xmlns="http://schemas.openxmlformats.org/spreadsheetml/2006/main" count="387" uniqueCount="206">
  <si>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</si>
  <si>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</si>
  <si>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</si>
  <si>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</si>
  <si>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</si>
  <si>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</si>
  <si>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</si>
  <si>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</si>
  <si>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</si>
  <si>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</si>
  <si>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</si>
  <si>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</si>
  <si>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</si>
  <si>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</si>
  <si>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</si>
  <si>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</si>
  <si>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</si>
  <si>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</si>
  <si>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</si>
  <si>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</si>
  <si>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</si>
  <si>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</si>
  <si>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</si>
  <si>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</si>
  <si>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</si>
  <si>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</si>
  <si>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</si>
  <si>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</si>
  <si>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</si>
  <si>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</si>
  <si>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</si>
  <si>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</si>
  <si>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</si>
  <si>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</si>
  <si>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</si>
  <si>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</si>
  <si>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</si>
  <si>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</si>
  <si>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</si>
  <si>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</si>
  <si>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</si>
  <si>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</si>
  <si>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</si>
  <si>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</si>
  <si>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</si>
  <si>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</si>
  <si>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</si>
  <si>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</si>
  <si>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</si>
  <si>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</si>
  <si>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</si>
  <si>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</si>
  <si>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</si>
  <si>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</si>
  <si>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</si>
  <si>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</si>
  <si>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</si>
  <si>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</si>
  <si>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</si>
  <si>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</si>
  <si>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</si>
  <si>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</si>
  <si>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</si>
  <si>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</si>
  <si>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</si>
  <si>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</si>
  <si>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</si>
  <si>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</si>
  <si>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</si>
  <si>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</si>
  <si>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</si>
  <si>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</si>
  <si>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</si>
  <si>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</si>
  <si>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</si>
  <si>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</si>
  <si>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</si>
  <si>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</si>
  <si>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</si>
  <si>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</si>
  <si>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</si>
  <si>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</si>
  <si>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</si>
  <si>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</si>
  <si>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</si>
  <si>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</si>
  <si>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</si>
  <si>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</si>
  <si>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</si>
  <si>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</si>
  <si>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</si>
  <si>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</si>
  <si>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</si>
  <si>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</si>
  <si>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</si>
  <si>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</si>
  <si>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</si>
  <si>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</si>
  <si>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</si>
  <si>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</si>
  <si>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</si>
  <si>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</si>
  <si>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</si>
  <si>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</si>
  <si>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</si>
  <si>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</si>
  <si>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</si>
  <si>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</si>
  <si>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</si>
  <si>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</si>
  <si>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</si>
  <si>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</si>
  <si>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</si>
  <si>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</si>
  <si>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</si>
  <si>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</si>
  <si>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</si>
  <si>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</si>
  <si>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</si>
  <si>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</si>
  <si>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</si>
  <si>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</si>
  <si>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</si>
  <si>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</si>
  <si>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</si>
  <si>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</si>
  <si>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</si>
  <si>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</si>
  <si>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</si>
  <si>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</si>
  <si>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</si>
  <si>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</si>
  <si>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</si>
  <si>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</si>
  <si>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</si>
  <si>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</si>
  <si>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</si>
  <si>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</si>
  <si>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</si>
  <si>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</si>
  <si>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</si>
  <si>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</si>
  <si>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</si>
  <si>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</si>
  <si>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</si>
  <si>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</si>
  <si>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</si>
  <si>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</si>
  <si>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</si>
  <si>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</si>
  <si>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</si>
  <si>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</si>
  <si>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</si>
  <si>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</si>
  <si>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</si>
  <si>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</si>
  <si>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</si>
  <si>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</si>
  <si>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</si>
  <si>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</si>
  <si>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</si>
  <si>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</si>
  <si>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</si>
  <si>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</si>
  <si>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</si>
  <si>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</si>
  <si>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</si>
  <si>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</si>
  <si>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</si>
  <si>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</si>
  <si>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</si>
  <si>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</si>
  <si>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</si>
  <si>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</si>
  <si>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</si>
  <si>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</si>
  <si>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</si>
  <si>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</si>
  <si>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</si>
  <si>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</si>
  <si>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</si>
  <si>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</si>
  <si>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</si>
  <si>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</si>
  <si>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</si>
  <si>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</si>
  <si>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</si>
  <si>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Andrea Perdomo</t>
  </si>
  <si>
    <t>POLÍGONOS</t>
  </si>
  <si>
    <t>MA_06_11_CO_REC40</t>
  </si>
  <si>
    <t>VER DESCRIPCIÓN</t>
  </si>
  <si>
    <t>Escudo de Superman, el mismo de la ampliada pero sin los ángulos marcados. POR FAVOR quitar el fondo azul, dejar solo el polígono del escudo</t>
  </si>
  <si>
    <t>IMG 01 NORMAL</t>
  </si>
  <si>
    <t>IMG 01 AMPLIADA</t>
  </si>
  <si>
    <t>IMG 02 NORMAL</t>
  </si>
  <si>
    <t>IMG 02 AMPLIADA</t>
  </si>
  <si>
    <t>IMG03 NORMAL     232398376</t>
  </si>
  <si>
    <t>IMG 03 AMPLIADA OJO QUITAR EL FONDO AZUL</t>
  </si>
  <si>
    <t>IMG 04 NORMAL y AMPLIADA IGUALES</t>
  </si>
  <si>
    <t>IMG05 NORMAL y AMPLIADA IGUALES</t>
  </si>
  <si>
    <t>IMA06 NORMAL Y AMPLIADA IGUALES</t>
  </si>
  <si>
    <t xml:space="preserve">IMG07 NOMAL Y AMPLIADA IGUALES </t>
  </si>
  <si>
    <t>IMG 08 Normal</t>
  </si>
  <si>
    <t>IMG08 AMPLIADA</t>
  </si>
  <si>
    <t>IMG09 AMPLIADA</t>
  </si>
  <si>
    <t>IMG10 AMPLIADA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</si>
</sst>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10</xdr:col>
      <xdr:colOff>238264</xdr:colOff>
      <xdr:row>9</xdr:row>
      <xdr:rowOff>137583</xdr:rowOff>
    </xdr:from>
    <xdr:to>
      <xdr:col>10</xdr:col>
      <xdr:colOff>2005907</xdr:colOff>
      <xdr:row>9</xdr:row>
      <xdr:rowOff>1828092</xdr:rowOff>
    </xdr:to>
    <xdr:pic>
      <xdr:nvPicPr>
        <xdr:cNvPr id="2" name="1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589514" y="2349500"/>
          <a:ext cx="1767643" cy="1690509"/>
        </a:xfrm>
        <a:prstGeom prst="rect">
          <a:avLst/>
        </a:prstGeom>
      </xdr:spPr>
    </xdr:pic>
    <xdr:clientData/>
  </xdr:twoCellAnchor>
  <xdr:twoCellAnchor editAs="oneCell">
    <xdr:from>
      <xdr:col>10</xdr:col>
      <xdr:colOff>274727</xdr:colOff>
      <xdr:row>10</xdr:row>
      <xdr:rowOff>201083</xdr:rowOff>
    </xdr:from>
    <xdr:to>
      <xdr:col>10</xdr:col>
      <xdr:colOff>1927931</xdr:colOff>
      <xdr:row>10</xdr:row>
      <xdr:rowOff>1926166</xdr:rowOff>
    </xdr:to>
    <xdr:pic>
      <xdr:nvPicPr>
        <xdr:cNvPr id="3" name="2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625977" y="4445000"/>
          <a:ext cx="1653204" cy="1725083"/>
        </a:xfrm>
        <a:prstGeom prst="rect">
          <a:avLst/>
        </a:prstGeom>
      </xdr:spPr>
    </xdr:pic>
    <xdr:clientData/>
  </xdr:twoCellAnchor>
  <xdr:twoCellAnchor>
    <xdr:from>
      <xdr:col>10</xdr:col>
      <xdr:colOff>148166</xdr:colOff>
      <xdr:row>11</xdr:row>
      <xdr:rowOff>359834</xdr:rowOff>
    </xdr:from>
    <xdr:to>
      <xdr:col>10</xdr:col>
      <xdr:colOff>2626784</xdr:colOff>
      <xdr:row>11</xdr:row>
      <xdr:rowOff>1837268</xdr:rowOff>
    </xdr:to>
    <xdr:grpSp>
      <xdr:nvGrpSpPr>
        <xdr:cNvPr id="4" name="Agrupar 3"/>
        <xdr:cNvGrpSpPr/>
      </xdr:nvGrpSpPr>
      <xdr:grpSpPr>
        <a:xfrm>
          <a:off x="15743766" y="6671734"/>
          <a:ext cx="2478618" cy="1477434"/>
          <a:chOff x="0" y="0"/>
          <a:chExt cx="3314700" cy="1943100"/>
        </a:xfrm>
      </xdr:grpSpPr>
      <xdr:cxnSp macro="">
        <xdr:nvCxnSpPr>
          <xdr:cNvPr id="5" name="Conector recto 4"/>
          <xdr:cNvCxnSpPr/>
        </xdr:nvCxnSpPr>
        <xdr:spPr>
          <a:xfrm>
            <a:off x="0" y="0"/>
            <a:ext cx="3314700" cy="0"/>
          </a:xfrm>
          <a:prstGeom prst="line">
            <a:avLst/>
          </a:prstGeom>
        </xdr:spPr>
        <xdr:style>
          <a:lnRef idx="2">
            <a:schemeClr val="accent1"/>
          </a:lnRef>
          <a:fillRef idx="0">
            <a:schemeClr val="accent1"/>
          </a:fillRef>
          <a:effectRef idx="1">
            <a:schemeClr val="accent1"/>
          </a:effectRef>
          <a:fontRef idx="minor">
            <a:schemeClr val="tx1"/>
          </a:fontRef>
        </xdr:style>
      </xdr:cxnSp>
      <xdr:cxnSp macro="">
        <xdr:nvCxnSpPr>
          <xdr:cNvPr id="6" name="Conector recto 5"/>
          <xdr:cNvCxnSpPr/>
        </xdr:nvCxnSpPr>
        <xdr:spPr>
          <a:xfrm flipH="1">
            <a:off x="1943100" y="0"/>
            <a:ext cx="1371600" cy="1028700"/>
          </a:xfrm>
          <a:prstGeom prst="line">
            <a:avLst/>
          </a:prstGeom>
        </xdr:spPr>
        <xdr:style>
          <a:lnRef idx="2">
            <a:schemeClr val="accent1"/>
          </a:lnRef>
          <a:fillRef idx="0">
            <a:schemeClr val="accent1"/>
          </a:fillRef>
          <a:effectRef idx="1">
            <a:schemeClr val="accent1"/>
          </a:effectRef>
          <a:fontRef idx="minor">
            <a:schemeClr val="tx1"/>
          </a:fontRef>
        </xdr:style>
      </xdr:cxnSp>
      <xdr:cxnSp macro="">
        <xdr:nvCxnSpPr>
          <xdr:cNvPr id="7" name="Conector recto 6"/>
          <xdr:cNvCxnSpPr/>
        </xdr:nvCxnSpPr>
        <xdr:spPr>
          <a:xfrm>
            <a:off x="1943100" y="1028700"/>
            <a:ext cx="1371600" cy="914400"/>
          </a:xfrm>
          <a:prstGeom prst="line">
            <a:avLst/>
          </a:prstGeom>
        </xdr:spPr>
        <xdr:style>
          <a:lnRef idx="2">
            <a:schemeClr val="accent1"/>
          </a:lnRef>
          <a:fillRef idx="0">
            <a:schemeClr val="accent1"/>
          </a:fillRef>
          <a:effectRef idx="1">
            <a:schemeClr val="accent1"/>
          </a:effectRef>
          <a:fontRef idx="minor">
            <a:schemeClr val="tx1"/>
          </a:fontRef>
        </xdr:style>
      </xdr:cxnSp>
      <xdr:cxnSp macro="">
        <xdr:nvCxnSpPr>
          <xdr:cNvPr id="8" name="Conector recto 7"/>
          <xdr:cNvCxnSpPr/>
        </xdr:nvCxnSpPr>
        <xdr:spPr>
          <a:xfrm flipH="1">
            <a:off x="914400" y="1943100"/>
            <a:ext cx="2400300" cy="0"/>
          </a:xfrm>
          <a:prstGeom prst="line">
            <a:avLst/>
          </a:prstGeom>
        </xdr:spPr>
        <xdr:style>
          <a:lnRef idx="2">
            <a:schemeClr val="accent1"/>
          </a:lnRef>
          <a:fillRef idx="0">
            <a:schemeClr val="accent1"/>
          </a:fillRef>
          <a:effectRef idx="1">
            <a:schemeClr val="accent1"/>
          </a:effectRef>
          <a:fontRef idx="minor">
            <a:schemeClr val="tx1"/>
          </a:fontRef>
        </xdr:style>
      </xdr:cxnSp>
      <xdr:cxnSp macro="">
        <xdr:nvCxnSpPr>
          <xdr:cNvPr id="9" name="Conector recto 8"/>
          <xdr:cNvCxnSpPr/>
        </xdr:nvCxnSpPr>
        <xdr:spPr>
          <a:xfrm flipV="1">
            <a:off x="914400" y="571500"/>
            <a:ext cx="571500" cy="1371600"/>
          </a:xfrm>
          <a:prstGeom prst="line">
            <a:avLst/>
          </a:prstGeom>
        </xdr:spPr>
        <xdr:style>
          <a:lnRef idx="2">
            <a:schemeClr val="accent1"/>
          </a:lnRef>
          <a:fillRef idx="0">
            <a:schemeClr val="accent1"/>
          </a:fillRef>
          <a:effectRef idx="1">
            <a:schemeClr val="accent1"/>
          </a:effectRef>
          <a:fontRef idx="minor">
            <a:schemeClr val="tx1"/>
          </a:fontRef>
        </xdr:style>
      </xdr:cxnSp>
      <xdr:cxnSp macro="">
        <xdr:nvCxnSpPr>
          <xdr:cNvPr id="10" name="Conector recto 9"/>
          <xdr:cNvCxnSpPr/>
        </xdr:nvCxnSpPr>
        <xdr:spPr>
          <a:xfrm flipH="1" flipV="1">
            <a:off x="0" y="0"/>
            <a:ext cx="1485900" cy="571500"/>
          </a:xfrm>
          <a:prstGeom prst="line">
            <a:avLst/>
          </a:prstGeom>
        </xdr:spPr>
        <xdr:style>
          <a:lnRef idx="2">
            <a:schemeClr val="accent1"/>
          </a:lnRef>
          <a:fillRef idx="0">
            <a:schemeClr val="accent1"/>
          </a:fillRef>
          <a:effectRef idx="1">
            <a:schemeClr val="accent1"/>
          </a:effectRef>
          <a:fontRef idx="minor">
            <a:schemeClr val="tx1"/>
          </a:fontRef>
        </xdr:style>
      </xdr:cxnSp>
    </xdr:grpSp>
    <xdr:clientData/>
  </xdr:twoCellAnchor>
  <xdr:twoCellAnchor editAs="oneCell">
    <xdr:from>
      <xdr:col>10</xdr:col>
      <xdr:colOff>213777</xdr:colOff>
      <xdr:row>12</xdr:row>
      <xdr:rowOff>217030</xdr:rowOff>
    </xdr:from>
    <xdr:to>
      <xdr:col>10</xdr:col>
      <xdr:colOff>3155943</xdr:colOff>
      <xdr:row>12</xdr:row>
      <xdr:rowOff>2046815</xdr:rowOff>
    </xdr:to>
    <xdr:pic>
      <xdr:nvPicPr>
        <xdr:cNvPr id="35" name="Imagen 34"/>
        <xdr:cNvPicPr>
          <a:picLocks noChangeAspect="1"/>
        </xdr:cNvPicPr>
      </xdr:nvPicPr>
      <xdr:blipFill>
        <a:blip xmlns:r="http://schemas.openxmlformats.org/officeDocument/2006/relationships" r:embed="rId3"/>
        <a:stretch>
          <a:fillRect/>
        </a:stretch>
      </xdr:blipFill>
      <xdr:spPr>
        <a:xfrm>
          <a:off x="15813610" y="8863613"/>
          <a:ext cx="2942166" cy="1829785"/>
        </a:xfrm>
        <a:prstGeom prst="rect">
          <a:avLst/>
        </a:prstGeom>
      </xdr:spPr>
    </xdr:pic>
    <xdr:clientData/>
  </xdr:twoCellAnchor>
  <xdr:twoCellAnchor editAs="oneCell">
    <xdr:from>
      <xdr:col>10</xdr:col>
      <xdr:colOff>201084</xdr:colOff>
      <xdr:row>14</xdr:row>
      <xdr:rowOff>108890</xdr:rowOff>
    </xdr:from>
    <xdr:to>
      <xdr:col>10</xdr:col>
      <xdr:colOff>3069766</xdr:colOff>
      <xdr:row>14</xdr:row>
      <xdr:rowOff>2148842</xdr:rowOff>
    </xdr:to>
    <xdr:pic>
      <xdr:nvPicPr>
        <xdr:cNvPr id="36" name="6 Imagen"/>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5800917" y="11655307"/>
          <a:ext cx="2868682" cy="2039952"/>
        </a:xfrm>
        <a:prstGeom prst="rect">
          <a:avLst/>
        </a:prstGeom>
      </xdr:spPr>
    </xdr:pic>
    <xdr:clientData/>
  </xdr:twoCellAnchor>
  <xdr:twoCellAnchor editAs="oneCell">
    <xdr:from>
      <xdr:col>10</xdr:col>
      <xdr:colOff>571500</xdr:colOff>
      <xdr:row>18</xdr:row>
      <xdr:rowOff>72849</xdr:rowOff>
    </xdr:from>
    <xdr:to>
      <xdr:col>10</xdr:col>
      <xdr:colOff>2917210</xdr:colOff>
      <xdr:row>18</xdr:row>
      <xdr:rowOff>2088474</xdr:rowOff>
    </xdr:to>
    <xdr:pic>
      <xdr:nvPicPr>
        <xdr:cNvPr id="37" name="12 Imagen"/>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6171333" y="15037682"/>
          <a:ext cx="2345710" cy="2015625"/>
        </a:xfrm>
        <a:prstGeom prst="rect">
          <a:avLst/>
        </a:prstGeom>
      </xdr:spPr>
    </xdr:pic>
    <xdr:clientData/>
  </xdr:twoCellAnchor>
  <xdr:twoCellAnchor editAs="oneCell">
    <xdr:from>
      <xdr:col>10</xdr:col>
      <xdr:colOff>127707</xdr:colOff>
      <xdr:row>19</xdr:row>
      <xdr:rowOff>105834</xdr:rowOff>
    </xdr:from>
    <xdr:to>
      <xdr:col>10</xdr:col>
      <xdr:colOff>3151258</xdr:colOff>
      <xdr:row>19</xdr:row>
      <xdr:rowOff>3122682</xdr:rowOff>
    </xdr:to>
    <xdr:pic>
      <xdr:nvPicPr>
        <xdr:cNvPr id="38" name="14 Imagen"/>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5723307" y="17212734"/>
          <a:ext cx="3023551" cy="3016848"/>
        </a:xfrm>
        <a:prstGeom prst="rect">
          <a:avLst/>
        </a:prstGeom>
      </xdr:spPr>
    </xdr:pic>
    <xdr:clientData/>
  </xdr:twoCellAnchor>
  <xdr:twoCellAnchor editAs="oneCell">
    <xdr:from>
      <xdr:col>10</xdr:col>
      <xdr:colOff>165100</xdr:colOff>
      <xdr:row>20</xdr:row>
      <xdr:rowOff>203200</xdr:rowOff>
    </xdr:from>
    <xdr:to>
      <xdr:col>10</xdr:col>
      <xdr:colOff>3124200</xdr:colOff>
      <xdr:row>20</xdr:row>
      <xdr:rowOff>2362200</xdr:rowOff>
    </xdr:to>
    <xdr:pic>
      <xdr:nvPicPr>
        <xdr:cNvPr id="39" name="Imagen 38"/>
        <xdr:cNvPicPr>
          <a:picLocks noChangeAspect="1"/>
        </xdr:cNvPicPr>
      </xdr:nvPicPr>
      <xdr:blipFill>
        <a:blip xmlns:r="http://schemas.openxmlformats.org/officeDocument/2006/relationships" r:embed="rId7"/>
        <a:stretch>
          <a:fillRect/>
        </a:stretch>
      </xdr:blipFill>
      <xdr:spPr>
        <a:xfrm>
          <a:off x="15760700" y="20701000"/>
          <a:ext cx="2959100" cy="2159000"/>
        </a:xfrm>
        <a:prstGeom prst="rect">
          <a:avLst/>
        </a:prstGeom>
      </xdr:spPr>
    </xdr:pic>
    <xdr:clientData/>
  </xdr:twoCellAnchor>
  <xdr:twoCellAnchor editAs="oneCell">
    <xdr:from>
      <xdr:col>10</xdr:col>
      <xdr:colOff>444500</xdr:colOff>
      <xdr:row>21</xdr:row>
      <xdr:rowOff>292100</xdr:rowOff>
    </xdr:from>
    <xdr:to>
      <xdr:col>10</xdr:col>
      <xdr:colOff>2717800</xdr:colOff>
      <xdr:row>21</xdr:row>
      <xdr:rowOff>1473200</xdr:rowOff>
    </xdr:to>
    <xdr:pic>
      <xdr:nvPicPr>
        <xdr:cNvPr id="40" name="Imagen 39"/>
        <xdr:cNvPicPr>
          <a:picLocks noChangeAspect="1"/>
        </xdr:cNvPicPr>
      </xdr:nvPicPr>
      <xdr:blipFill>
        <a:blip xmlns:r="http://schemas.openxmlformats.org/officeDocument/2006/relationships" r:embed="rId8"/>
        <a:stretch>
          <a:fillRect/>
        </a:stretch>
      </xdr:blipFill>
      <xdr:spPr>
        <a:xfrm>
          <a:off x="16040100" y="23406100"/>
          <a:ext cx="2273300" cy="1181100"/>
        </a:xfrm>
        <a:prstGeom prst="rect">
          <a:avLst/>
        </a:prstGeom>
      </xdr:spPr>
    </xdr:pic>
    <xdr:clientData/>
  </xdr:twoCellAnchor>
  <xdr:twoCellAnchor editAs="oneCell">
    <xdr:from>
      <xdr:col>10</xdr:col>
      <xdr:colOff>292100</xdr:colOff>
      <xdr:row>22</xdr:row>
      <xdr:rowOff>114954</xdr:rowOff>
    </xdr:from>
    <xdr:to>
      <xdr:col>10</xdr:col>
      <xdr:colOff>2971800</xdr:colOff>
      <xdr:row>22</xdr:row>
      <xdr:rowOff>2209799</xdr:rowOff>
    </xdr:to>
    <xdr:pic>
      <xdr:nvPicPr>
        <xdr:cNvPr id="41" name="Imagen 40"/>
        <xdr:cNvPicPr>
          <a:picLocks noChangeAspect="1"/>
        </xdr:cNvPicPr>
      </xdr:nvPicPr>
      <xdr:blipFill>
        <a:blip xmlns:r="http://schemas.openxmlformats.org/officeDocument/2006/relationships" r:embed="rId9"/>
        <a:stretch>
          <a:fillRect/>
        </a:stretch>
      </xdr:blipFill>
      <xdr:spPr>
        <a:xfrm>
          <a:off x="15887700" y="24956154"/>
          <a:ext cx="2679700" cy="209484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E1" workbookViewId="0">
      <pane ySplit="9" topLeftCell="A22" activePane="bottomLeft" state="frozen"/>
      <selection pane="bottomLeft" activeCell="J24" sqref="J24"/>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25" style="15" customWidth="1"/>
    <col min="11" max="11" width="43.33203125" style="15" customWidth="1"/>
    <col min="12" max="12" width="20.33203125" style="2" hidden="1" customWidth="1"/>
    <col min="13" max="13" width="14.5" style="2" hidden="1" customWidth="1"/>
    <col min="14" max="15" width="10.83203125" style="2" hidden="1" customWidth="1"/>
    <col min="16" max="16384" width="10.83203125" style="2"/>
  </cols>
  <sheetData>
    <row r="1" spans="1:16" ht="2" customHeight="1" thickBot="1">
      <c r="A1" s="1"/>
      <c r="B1" s="1"/>
      <c r="C1" s="1"/>
      <c r="D1" s="1"/>
      <c r="F1" s="1"/>
      <c r="G1" s="1"/>
      <c r="H1" s="38"/>
      <c r="I1" s="38"/>
      <c r="J1" s="14"/>
      <c r="K1" s="14"/>
      <c r="L1" s="2" t="s">
        <v>5</v>
      </c>
      <c r="M1" s="2" t="str">
        <f>CONCATENATE('Definición técnica de imagenes'!$B$1," ",$G$5)</f>
        <v>Ubicación de la imagen en el recurso M8A</v>
      </c>
    </row>
    <row r="2" spans="1:16" ht="20" customHeight="1">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9" customHeight="1">
      <c r="A3" s="1"/>
      <c r="B3" s="4" t="s">
        <v>8</v>
      </c>
      <c r="C3" s="87">
        <v>6</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29" customHeight="1">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9" customHeight="1" thickBot="1">
      <c r="A5" s="1"/>
      <c r="B5" s="6" t="s">
        <v>1</v>
      </c>
      <c r="C5" s="89" t="s">
        <v>187</v>
      </c>
      <c r="D5" s="90"/>
      <c r="E5" s="5"/>
      <c r="F5" s="37" t="str">
        <f>IF(G4="Recurso","Motor del recurso","")</f>
        <v>Motor del recurso</v>
      </c>
      <c r="G5" s="61" t="s">
        <v>80</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M8A</v>
      </c>
      <c r="F9" s="57" t="s">
        <v>61</v>
      </c>
      <c r="G9" s="57" t="s">
        <v>59</v>
      </c>
      <c r="H9" s="57" t="s">
        <v>60</v>
      </c>
      <c r="I9" s="57" t="s">
        <v>114</v>
      </c>
      <c r="J9" s="18" t="s">
        <v>6</v>
      </c>
      <c r="K9" s="19" t="s">
        <v>7</v>
      </c>
      <c r="O9" s="2" t="str">
        <f>'Definición técnica de imagenes'!A11</f>
        <v>M10B</v>
      </c>
    </row>
    <row r="10" spans="1:16" s="11" customFormat="1" ht="160" customHeight="1">
      <c r="A10" s="12" t="str">
        <f>IF(OR(B10&lt;&gt;"",J10&lt;&gt;""),"IMG01","")</f>
        <v>IMG01</v>
      </c>
      <c r="B10" s="62" t="s">
        <v>190</v>
      </c>
      <c r="C10" s="20" t="str">
        <f t="shared" ref="C10:C41" si="0">IF(OR(B10&lt;&gt;"",J10&lt;&gt;""),IF($G$4="Recurso",CONCATENATE($G$4," ",$G$5),$G$4),"")</f>
        <v>Recurso M8A</v>
      </c>
      <c r="D10" s="63"/>
      <c r="E10" s="63"/>
      <c r="F10" s="13" t="e">
        <f t="shared" ref="F10" ca="1" si="1">IF(OR(B10&lt;&gt;"",J10&lt;&gt;""),CONCATENATE($C$7,"_",$A10,IF($G$4="Cuaderno de Estudio","_small",CONCATENATE(IF(I10="","","n"),IF(LEFT($G$5,1)="F",".jpg",".png")))),"")</f>
        <v>#N/A</v>
      </c>
      <c r="G10" s="13" t="e">
        <f ca="1">IF($F10&lt;&gt;"",IF($G$4="Recurso",VLOOKUP($E10,OFFSET('Definición técnica de imagenes'!$A$1,MATCH($G$5,'Definición técnica de imagenes'!$A$1:$A$104,0)-1,1,COUNTIF('Definición técnica de imagenes'!$A$3:$A$102,$G$5),5),5,FALSE),'Definición técnica de imagenes'!$F$16),"")</f>
        <v>#N/A</v>
      </c>
      <c r="H10" s="13" t="e">
        <f t="shared" ref="H10" ca="1" si="2">IF(AND(I10&lt;&gt;"",I10&lt;&gt;0),IF(OR(B10&lt;&gt;"",J10&lt;&gt;""),CONCATENATE($C$7,"_",$A10,IF($G$4="Cuaderno de Estudio","_zoom",CONCATENATE("a",IF(LEFT($G$5,1)="F",".jpg",".png")))),""),"")</f>
        <v>#N/A</v>
      </c>
      <c r="I10" s="13" t="e">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#N/A</v>
      </c>
      <c r="J10" s="63" t="s">
        <v>192</v>
      </c>
      <c r="K10" s="64"/>
      <c r="O10" s="2" t="str">
        <f>'Definición técnica de imagenes'!A12</f>
        <v>M12D</v>
      </c>
    </row>
    <row r="11" spans="1:16" s="11" customFormat="1" ht="163" customHeight="1">
      <c r="A11" s="12" t="str">
        <f t="shared" ref="A11:A18" si="3">IF(OR(B11&lt;&gt;"",J11&lt;&gt;""),CONCATENATE(LEFT(A10,3),IF(MID(A10,4,2)+1&lt;10,CONCATENATE("0",MID(A10,4,2)+1))),"")</f>
        <v>IMG02</v>
      </c>
      <c r="B11" s="62" t="s">
        <v>190</v>
      </c>
      <c r="C11" s="20" t="str">
        <f t="shared" si="0"/>
        <v>Recurso M8A</v>
      </c>
      <c r="D11" s="63"/>
      <c r="E11" s="63"/>
      <c r="F11" s="13" t="e">
        <f t="shared" ref="F11:F74" ca="1" si="4">IF(OR(B11&lt;&gt;"",J11&lt;&gt;""),CONCATENATE($C$7,"_",$A11,IF($G$4="Cuaderno de Estudio","_small",CONCATENATE(IF(I11="","","n"),IF(LEFT($G$5,1)="F",".jpg",".png")))),"")</f>
        <v>#N/A</v>
      </c>
      <c r="G11" s="13" t="e">
        <f ca="1">IF($F11&lt;&gt;"",IF($G$4="Recurso",VLOOKUP($E11,OFFSET('Definición técnica de imagenes'!$A$1,MATCH($G$5,'Definición técnica de imagenes'!$A$1:$A$104,0)-1,1,COUNTIF('Definición técnica de imagenes'!$A$3:$A$102,$G$5),5),5,FALSE),'Definición técnica de imagenes'!$F$16),"")</f>
        <v>#N/A</v>
      </c>
      <c r="H11" s="13" t="e">
        <f t="shared" ref="H11:H74" ca="1" si="5">IF(AND(I11&lt;&gt;"",I11&lt;&gt;0),IF(OR(B11&lt;&gt;"",J11&lt;&gt;""),CONCATENATE($C$7,"_",$A11,IF($G$4="Cuaderno de Estudio","_zoom",CONCATENATE("a",IF(LEFT($G$5,1)="F",".jpg",".png")))),""),"")</f>
        <v>#N/A</v>
      </c>
      <c r="I11" s="13" t="e">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#N/A</v>
      </c>
      <c r="J11" s="64" t="s">
        <v>193</v>
      </c>
      <c r="K11" s="65"/>
      <c r="O11" s="2" t="str">
        <f>'Definición técnica de imagenes'!A13</f>
        <v>M101</v>
      </c>
    </row>
    <row r="12" spans="1:16" s="11" customFormat="1" ht="183" customHeight="1">
      <c r="A12" s="12" t="str">
        <f t="shared" si="3"/>
        <v>IMG03</v>
      </c>
      <c r="B12" s="62" t="s">
        <v>190</v>
      </c>
      <c r="C12" s="20" t="str">
        <f t="shared" si="0"/>
        <v>Recurso M8A</v>
      </c>
      <c r="D12" s="63"/>
      <c r="E12" s="63"/>
      <c r="F12" s="13" t="e">
        <f t="shared" ca="1" si="4"/>
        <v>#N/A</v>
      </c>
      <c r="G12" s="13" t="e">
        <f ca="1">IF($F12&lt;&gt;"",IF($G$4="Recurso",VLOOKUP($E12,OFFSET('Definición técnica de imagenes'!$A$1,MATCH($G$5,'Definición técnica de imagenes'!$A$1:$A$104,0)-1,1,COUNTIF('Definición técnica de imagenes'!$A$3:$A$102,$G$5),5),5,FALSE),'Definición técnica de imagenes'!$F$16),"")</f>
        <v>#N/A</v>
      </c>
      <c r="H12" s="13" t="e">
        <f t="shared" ca="1" si="5"/>
        <v>#N/A</v>
      </c>
      <c r="I12" s="13" t="e">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#N/A</v>
      </c>
      <c r="J12" s="64" t="s">
        <v>194</v>
      </c>
      <c r="K12" s="64"/>
      <c r="O12" s="2" t="str">
        <f>'Definición técnica de imagenes'!A18</f>
        <v>Diaporama F1</v>
      </c>
    </row>
    <row r="13" spans="1:16" s="11" customFormat="1" ht="189" customHeight="1">
      <c r="A13" s="12" t="str">
        <f t="shared" si="3"/>
        <v>IMG04</v>
      </c>
      <c r="B13" s="62" t="s">
        <v>190</v>
      </c>
      <c r="C13" s="20" t="str">
        <f t="shared" si="0"/>
        <v>Recurso M8A</v>
      </c>
      <c r="D13" s="63"/>
      <c r="E13" s="63"/>
      <c r="F13" s="13" t="e">
        <f t="shared" ca="1" si="4"/>
        <v>#N/A</v>
      </c>
      <c r="G13" s="13" t="e">
        <f ca="1">IF($F13&lt;&gt;"",IF($G$4="Recurso",VLOOKUP($E13,OFFSET('Definición técnica de imagenes'!$A$1,MATCH($G$5,'Definición técnica de imagenes'!$A$1:$A$104,0)-1,1,COUNTIF('Definición técnica de imagenes'!$A$3:$A$102,$G$5),5),5,FALSE),'Definición técnica de imagenes'!$F$16),"")</f>
        <v>#N/A</v>
      </c>
      <c r="H13" s="13" t="e">
        <f t="shared" ca="1" si="5"/>
        <v>#N/A</v>
      </c>
      <c r="I13" s="13" t="e">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#N/A</v>
      </c>
      <c r="J13" s="64" t="s">
        <v>195</v>
      </c>
      <c r="K13" s="64"/>
      <c r="O13" s="2" t="str">
        <f>'Definición técnica de imagenes'!A19</f>
        <v>F4</v>
      </c>
    </row>
    <row r="14" spans="1:16" s="11" customFormat="1" ht="39">
      <c r="A14" s="12" t="str">
        <f t="shared" si="3"/>
        <v>IMG05</v>
      </c>
      <c r="B14" s="62" t="s">
        <v>190</v>
      </c>
      <c r="C14" s="20" t="str">
        <f t="shared" si="0"/>
        <v>Recurso M8A</v>
      </c>
      <c r="D14" s="63"/>
      <c r="E14" s="63"/>
      <c r="F14" s="13" t="e">
        <f t="shared" ca="1" si="4"/>
        <v>#N/A</v>
      </c>
      <c r="G14" s="13" t="e">
        <f ca="1">IF($F14&lt;&gt;"",IF($G$4="Recurso",VLOOKUP($E14,OFFSET('Definición técnica de imagenes'!$A$1,MATCH($G$5,'Definición técnica de imagenes'!$A$1:$A$104,0)-1,1,COUNTIF('Definición técnica de imagenes'!$A$3:$A$102,$G$5),5),5,FALSE),'Definición técnica de imagenes'!$F$16),"")</f>
        <v>#N/A</v>
      </c>
      <c r="H14" s="13" t="e">
        <f t="shared" ca="1" si="5"/>
        <v>#N/A</v>
      </c>
      <c r="I14" s="13" t="e">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#N/A</v>
      </c>
      <c r="J14" s="64" t="s">
        <v>196</v>
      </c>
      <c r="K14" s="64" t="s">
        <v>191</v>
      </c>
      <c r="O14" s="2" t="str">
        <f>'Definición técnica de imagenes'!A22</f>
        <v>F6</v>
      </c>
    </row>
    <row r="15" spans="1:16" s="11" customFormat="1" ht="178" customHeight="1">
      <c r="A15" s="12" t="str">
        <f t="shared" si="3"/>
        <v>IMG06</v>
      </c>
      <c r="B15" s="62" t="s">
        <v>190</v>
      </c>
      <c r="C15" s="20" t="str">
        <f t="shared" si="0"/>
        <v>Recurso M8A</v>
      </c>
      <c r="D15" s="63"/>
      <c r="E15" s="63"/>
      <c r="F15" s="13" t="e">
        <f t="shared" ca="1" si="4"/>
        <v>#N/A</v>
      </c>
      <c r="G15" s="13" t="e">
        <f ca="1">IF($F15&lt;&gt;"",IF($G$4="Recurso",VLOOKUP($E15,OFFSET('Definición técnica de imagenes'!$A$1,MATCH($G$5,'Definición técnica de imagenes'!$A$1:$A$104,0)-1,1,COUNTIF('Definición técnica de imagenes'!$A$3:$A$102,$G$5),5),5,FALSE),'Definición técnica de imagenes'!$F$16),"")</f>
        <v>#N/A</v>
      </c>
      <c r="H15" s="13" t="e">
        <f t="shared" ca="1" si="5"/>
        <v>#N/A</v>
      </c>
      <c r="I15" s="13" t="e">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#N/A</v>
      </c>
      <c r="J15" s="66" t="s">
        <v>197</v>
      </c>
      <c r="K15" s="66"/>
      <c r="O15" s="2" t="str">
        <f>'Definición técnica de imagenes'!A24</f>
        <v>F6B</v>
      </c>
    </row>
    <row r="16" spans="1:16" s="11" customFormat="1" ht="26">
      <c r="A16" s="12" t="str">
        <f t="shared" si="3"/>
        <v>IMG07</v>
      </c>
      <c r="B16" s="62">
        <v>89102314</v>
      </c>
      <c r="C16" s="20" t="str">
        <f t="shared" si="0"/>
        <v>Recurso M8A</v>
      </c>
      <c r="D16" s="63"/>
      <c r="E16" s="63"/>
      <c r="F16" s="13" t="e">
        <f t="shared" ca="1" si="4"/>
        <v>#N/A</v>
      </c>
      <c r="G16" s="13" t="e">
        <f ca="1">IF($F16&lt;&gt;"",IF($G$4="Recurso",VLOOKUP($E16,OFFSET('Definición técnica de imagenes'!$A$1,MATCH($G$5,'Definición técnica de imagenes'!$A$1:$A$104,0)-1,1,COUNTIF('Definición técnica de imagenes'!$A$3:$A$102,$G$5),5),5,FALSE),'Definición técnica de imagenes'!$F$16),"")</f>
        <v>#N/A</v>
      </c>
      <c r="H16" s="13" t="e">
        <f t="shared" ca="1" si="5"/>
        <v>#N/A</v>
      </c>
      <c r="I16" s="13" t="e">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#N/A</v>
      </c>
      <c r="J16" s="67" t="s">
        <v>198</v>
      </c>
      <c r="K16" s="68"/>
      <c r="O16" s="2" t="str">
        <f>'Definición técnica de imagenes'!A25</f>
        <v>F7</v>
      </c>
    </row>
    <row r="17" spans="1:15" s="11" customFormat="1" ht="26">
      <c r="A17" s="12" t="str">
        <f t="shared" si="3"/>
        <v>IMG08</v>
      </c>
      <c r="B17" s="62">
        <v>149695643</v>
      </c>
      <c r="C17" s="20" t="str">
        <f t="shared" si="0"/>
        <v>Recurso M8A</v>
      </c>
      <c r="D17" s="63"/>
      <c r="E17" s="63"/>
      <c r="F17" s="13" t="e">
        <f t="shared" ca="1" si="4"/>
        <v>#N/A</v>
      </c>
      <c r="G17" s="13" t="e">
        <f ca="1">IF($F17&lt;&gt;"",IF($G$4="Recurso",VLOOKUP($E17,OFFSET('Definición técnica de imagenes'!$A$1,MATCH($G$5,'Definición técnica de imagenes'!$A$1:$A$104,0)-1,1,COUNTIF('Definición técnica de imagenes'!$A$3:$A$102,$G$5),5),5,FALSE),'Definición técnica de imagenes'!$F$16),"")</f>
        <v>#N/A</v>
      </c>
      <c r="H17" s="13" t="e">
        <f t="shared" ca="1" si="5"/>
        <v>#N/A</v>
      </c>
      <c r="I17" s="13" t="e">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#N/A</v>
      </c>
      <c r="J17" s="66" t="s">
        <v>199</v>
      </c>
      <c r="K17" s="66"/>
      <c r="O17" s="2" t="str">
        <f>'Definición técnica de imagenes'!A27</f>
        <v>F7B</v>
      </c>
    </row>
    <row r="18" spans="1:15" s="11" customFormat="1" ht="39" customHeight="1">
      <c r="A18" s="12" t="str">
        <f t="shared" si="3"/>
        <v>IMG09</v>
      </c>
      <c r="B18" s="62">
        <v>284402015</v>
      </c>
      <c r="C18" s="20" t="str">
        <f t="shared" si="0"/>
        <v>Recurso M8A</v>
      </c>
      <c r="D18" s="63"/>
      <c r="E18" s="63"/>
      <c r="F18" s="13" t="e">
        <f t="shared" ca="1" si="4"/>
        <v>#N/A</v>
      </c>
      <c r="G18" s="13" t="e">
        <f ca="1">IF($F18&lt;&gt;"",IF($G$4="Recurso",VLOOKUP($E18,OFFSET('Definición técnica de imagenes'!$A$1,MATCH($G$5,'Definición técnica de imagenes'!$A$1:$A$104,0)-1,1,COUNTIF('Definición técnica de imagenes'!$A$3:$A$102,$G$5),5),5,FALSE),'Definición técnica de imagenes'!$F$16),"")</f>
        <v>#N/A</v>
      </c>
      <c r="H18" s="13" t="e">
        <f t="shared" ca="1" si="5"/>
        <v>#N/A</v>
      </c>
      <c r="I18" s="13" t="e">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#N/A</v>
      </c>
      <c r="J18" s="66" t="s">
        <v>200</v>
      </c>
      <c r="K18" s="66"/>
      <c r="O18" s="2" t="str">
        <f>'Definición técnica de imagenes'!A30</f>
        <v>F8</v>
      </c>
    </row>
    <row r="19" spans="1:15" s="11" customFormat="1" ht="170" customHeight="1">
      <c r="A19" s="12" t="str">
        <f t="shared" ref="A19:A50" si="6">IF(OR(B19&lt;&gt;"",J19&lt;&gt;""),CONCATENATE(LEFT(A18,3),IF(MID(A18,4,2)+1&lt;10,CONCATENATE("0",MID(A18,4,2)+1),MID(A18,4,2)+1)),"")</f>
        <v>IMG10</v>
      </c>
      <c r="B19" s="62" t="s">
        <v>190</v>
      </c>
      <c r="C19" s="20" t="str">
        <f t="shared" si="0"/>
        <v>Recurso M8A</v>
      </c>
      <c r="D19" s="63"/>
      <c r="E19" s="63"/>
      <c r="F19" s="13" t="e">
        <f t="shared" ca="1" si="4"/>
        <v>#N/A</v>
      </c>
      <c r="G19" s="13" t="e">
        <f ca="1">IF($F19&lt;&gt;"",IF($G$4="Recurso",VLOOKUP($E19,OFFSET('Definición técnica de imagenes'!$A$1,MATCH($G$5,'Definición técnica de imagenes'!$A$1:$A$104,0)-1,1,COUNTIF('Definición técnica de imagenes'!$A$3:$A$102,$G$5),5),5,FALSE),'Definición técnica de imagenes'!$F$16),"")</f>
        <v>#N/A</v>
      </c>
      <c r="H19" s="13" t="e">
        <f t="shared" ca="1" si="5"/>
        <v>#N/A</v>
      </c>
      <c r="I19" s="13" t="e">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#N/A</v>
      </c>
      <c r="J19" s="67" t="s">
        <v>201</v>
      </c>
      <c r="K19" s="68"/>
      <c r="O19" s="2" t="str">
        <f>'Definición técnica de imagenes'!A31</f>
        <v>F10</v>
      </c>
    </row>
    <row r="20" spans="1:15" s="11" customFormat="1" ht="267" customHeight="1">
      <c r="A20" s="12" t="str">
        <f t="shared" si="6"/>
        <v>IMG11</v>
      </c>
      <c r="B20" s="62" t="s">
        <v>190</v>
      </c>
      <c r="C20" s="20" t="str">
        <f t="shared" si="0"/>
        <v>Recurso M8A</v>
      </c>
      <c r="D20" s="63"/>
      <c r="E20" s="63"/>
      <c r="F20" s="13" t="e">
        <f t="shared" ca="1" si="4"/>
        <v>#N/A</v>
      </c>
      <c r="G20" s="13" t="e">
        <f ca="1">IF($F20&lt;&gt;"",IF($G$4="Recurso",VLOOKUP($E20,OFFSET('Definición técnica de imagenes'!$A$1,MATCH($G$5,'Definición técnica de imagenes'!$A$1:$A$104,0)-1,1,COUNTIF('Definición técnica de imagenes'!$A$3:$A$102,$G$5),5),5,FALSE),'Definición técnica de imagenes'!$F$16),"")</f>
        <v>#N/A</v>
      </c>
      <c r="H20" s="13" t="e">
        <f t="shared" ca="1" si="5"/>
        <v>#N/A</v>
      </c>
      <c r="I20" s="13" t="e">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#N/A</v>
      </c>
      <c r="J20" s="64" t="s">
        <v>202</v>
      </c>
      <c r="K20" s="66"/>
      <c r="O20" s="2" t="str">
        <f>'Definición técnica de imagenes'!A32</f>
        <v>F10B</v>
      </c>
    </row>
    <row r="21" spans="1:15" s="11" customFormat="1" ht="206" customHeight="1">
      <c r="A21" s="12" t="str">
        <f t="shared" si="6"/>
        <v>IMG12</v>
      </c>
      <c r="B21" s="62"/>
      <c r="C21" s="20" t="str">
        <f t="shared" si="0"/>
        <v>Recurso M8A</v>
      </c>
      <c r="D21" s="63"/>
      <c r="E21" s="63"/>
      <c r="F21" s="13" t="e">
        <f t="shared" ca="1" si="4"/>
        <v>#N/A</v>
      </c>
      <c r="G21" s="13" t="e">
        <f ca="1">IF($F21&lt;&gt;"",IF($G$4="Recurso",VLOOKUP($E21,OFFSET('Definición técnica de imagenes'!$A$1,MATCH($G$5,'Definición técnica de imagenes'!$A$1:$A$104,0)-1,1,COUNTIF('Definición técnica de imagenes'!$A$3:$A$102,$G$5),5),5,FALSE),'Definición técnica de imagenes'!$F$16),"")</f>
        <v>#N/A</v>
      </c>
      <c r="H21" s="13" t="e">
        <f t="shared" ca="1" si="5"/>
        <v>#N/A</v>
      </c>
      <c r="I21" s="13" t="e">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#N/A</v>
      </c>
      <c r="J21" s="66" t="s">
        <v>203</v>
      </c>
      <c r="K21" s="66"/>
      <c r="O21" s="2" t="str">
        <f>'Definición técnica de imagenes'!A33</f>
        <v>F11</v>
      </c>
    </row>
    <row r="22" spans="1:15" s="11" customFormat="1" ht="136" customHeight="1">
      <c r="A22" s="12" t="str">
        <f t="shared" si="6"/>
        <v>IMG13</v>
      </c>
      <c r="B22" s="62"/>
      <c r="C22" s="20" t="str">
        <f t="shared" si="0"/>
        <v>Recurso M8A</v>
      </c>
      <c r="D22" s="63"/>
      <c r="E22" s="63"/>
      <c r="F22" s="13" t="e">
        <f t="shared" ca="1" si="4"/>
        <v>#N/A</v>
      </c>
      <c r="G22" s="13" t="e">
        <f ca="1">IF($F22&lt;&gt;"",IF($G$4="Recurso",VLOOKUP($E22,OFFSET('Definición técnica de imagenes'!$A$1,MATCH($G$5,'Definición técnica de imagenes'!$A$1:$A$104,0)-1,1,COUNTIF('Definición técnica de imagenes'!$A$3:$A$102,$G$5),5),5,FALSE),'Definición técnica de imagenes'!$F$16),"")</f>
        <v>#N/A</v>
      </c>
      <c r="H22" s="13" t="e">
        <f t="shared" ca="1" si="5"/>
        <v>#N/A</v>
      </c>
      <c r="I22" s="13" t="e">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#N/A</v>
      </c>
      <c r="J22" s="63" t="s">
        <v>204</v>
      </c>
      <c r="K22" s="69"/>
      <c r="O22" s="2" t="str">
        <f>'Definición técnica de imagenes'!A34</f>
        <v>F12</v>
      </c>
    </row>
    <row r="23" spans="1:15" s="11" customFormat="1" ht="198" customHeight="1">
      <c r="A23" s="12" t="str">
        <f t="shared" si="6"/>
        <v>IMG14</v>
      </c>
      <c r="B23" s="62"/>
      <c r="C23" s="20" t="str">
        <f t="shared" si="0"/>
        <v>Recurso M8A</v>
      </c>
      <c r="D23" s="63"/>
      <c r="E23" s="63"/>
      <c r="F23" s="13" t="e">
        <f t="shared" ca="1" si="4"/>
        <v>#N/A</v>
      </c>
      <c r="G23" s="13" t="e">
        <f ca="1">IF($F23&lt;&gt;"",IF($G$4="Recurso",VLOOKUP($E23,OFFSET('Definición técnica de imagenes'!$A$1,MATCH($G$5,'Definición técnica de imagenes'!$A$1:$A$104,0)-1,1,COUNTIF('Definición técnica de imagenes'!$A$3:$A$102,$G$5),5),5,FALSE),'Definición técnica de imagenes'!$F$16),"")</f>
        <v>#N/A</v>
      </c>
      <c r="H23" s="13" t="e">
        <f t="shared" ca="1" si="5"/>
        <v>#N/A</v>
      </c>
      <c r="I23" s="13" t="e">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#N/A</v>
      </c>
      <c r="J23" s="64" t="s">
        <v>205</v>
      </c>
      <c r="K23" s="64"/>
      <c r="O23" s="2" t="str">
        <f>'Definición técnica de imagenes'!A35</f>
        <v>F13</v>
      </c>
    </row>
    <row r="24" spans="1:15" s="11" customForma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3" t="s">
        <v>38</v>
      </c>
      <c r="B1" s="94"/>
      <c r="C1" s="94"/>
      <c r="D1" s="94"/>
      <c r="E1" s="94"/>
      <c r="F1" s="95"/>
    </row>
    <row r="2" spans="1:11">
      <c r="A2" s="30" t="s">
        <v>42</v>
      </c>
      <c r="B2" s="31"/>
      <c r="C2" s="96" t="s">
        <v>13</v>
      </c>
      <c r="D2" s="97"/>
      <c r="E2" s="98"/>
      <c r="F2" s="32"/>
    </row>
    <row r="3" spans="1:11" ht="60">
      <c r="A3" s="33" t="s">
        <v>43</v>
      </c>
      <c r="B3" s="31"/>
      <c r="C3" s="102" t="s">
        <v>14</v>
      </c>
      <c r="D3" s="103"/>
      <c r="E3" s="104"/>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5" t="str">
        <f>CONCATENATE(H21,"_",I21,"_",J21,"_CO")</f>
        <v>LE_07_04_CO</v>
      </c>
      <c r="E5" s="106"/>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1" t="str">
        <f>CONCATENATE("SolicitudGrafica_",D5,".xls")</f>
        <v>SolicitudGrafica_LE_07_04_CO.xls</v>
      </c>
      <c r="E7" s="91"/>
      <c r="F7" s="92"/>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3" t="s">
        <v>41</v>
      </c>
      <c r="B13" s="94"/>
      <c r="C13" s="94"/>
      <c r="D13" s="94"/>
      <c r="E13" s="94"/>
      <c r="F13" s="95"/>
      <c r="I13" s="22" t="s">
        <v>33</v>
      </c>
      <c r="J13" s="22">
        <v>10</v>
      </c>
      <c r="K13" s="22">
        <v>10</v>
      </c>
    </row>
    <row r="14" spans="1:11" ht="16"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6"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Ancopepe pepe</cp:lastModifiedBy>
  <dcterms:created xsi:type="dcterms:W3CDTF">2014-07-01T23:43:25Z</dcterms:created>
  <dcterms:modified xsi:type="dcterms:W3CDTF">2015-12-23T15:51:08Z</dcterms:modified>
</cp:coreProperties>
</file>