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I:\PLANETA_2015\RECURSOS_GRECO\SEPTIMO\MA_07_06_CO\"/>
    </mc:Choice>
  </mc:AlternateContent>
  <workbookProtection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<sst xmlns="http://schemas.openxmlformats.org/spreadsheetml/2006/main" count="379" uniqueCount="195">
  <si>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</si>
  <si>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</si>
  <si>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</si>
  <si>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</si>
  <si>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</si>
  <si>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</si>
  <si>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</si>
  <si>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</si>
  <si>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</si>
  <si>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</si>
  <si>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</si>
  <si>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</si>
  <si>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</si>
  <si>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</si>
  <si>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</si>
  <si>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</si>
  <si>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</si>
  <si>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</si>
  <si>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</si>
  <si>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</si>
  <si>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</si>
  <si>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</si>
  <si>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</si>
  <si>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</si>
  <si>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</si>
  <si>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</si>
  <si>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</si>
  <si>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</si>
  <si>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</si>
  <si>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</si>
  <si>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</si>
  <si>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</si>
  <si>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</si>
  <si>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</si>
  <si>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</si>
  <si>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</si>
  <si>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</si>
  <si>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</si>
  <si>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</si>
  <si>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</si>
  <si>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</si>
  <si>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</si>
  <si>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</si>
  <si>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</si>
  <si>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</si>
  <si>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</si>
  <si>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</si>
  <si>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</si>
  <si>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</si>
  <si>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</si>
  <si>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</si>
  <si>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</si>
  <si>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</si>
  <si>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</si>
  <si>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</si>
  <si>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</si>
  <si>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</si>
  <si>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</si>
  <si>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</si>
  <si>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</si>
  <si>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</si>
  <si>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</si>
  <si>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</si>
  <si>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</si>
  <si>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</si>
  <si>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</si>
  <si>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</si>
  <si>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</si>
  <si>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</si>
  <si>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</si>
  <si>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</si>
  <si>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</si>
  <si>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</si>
  <si>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</si>
  <si>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</si>
  <si>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</si>
  <si>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</si>
  <si>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</si>
  <si>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</si>
  <si>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</si>
  <si>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</si>
  <si>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</si>
  <si>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</si>
  <si>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</si>
  <si>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</si>
  <si>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</si>
  <si>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</si>
  <si>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</si>
  <si>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</si>
  <si>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</si>
  <si>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</si>
  <si>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</si>
  <si>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</si>
  <si>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</si>
  <si>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</si>
  <si>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</si>
  <si>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</si>
  <si>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</si>
  <si>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</si>
  <si>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</si>
  <si>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</si>
  <si>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</si>
  <si>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</si>
  <si>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</si>
  <si>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</si>
  <si>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</si>
  <si>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</si>
  <si>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</si>
  <si>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</si>
  <si>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</si>
  <si>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</si>
  <si>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</si>
  <si>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</si>
  <si>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</si>
  <si>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</si>
  <si>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</si>
  <si>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</si>
  <si>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</si>
  <si>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</si>
  <si>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</si>
  <si>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</si>
  <si>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</si>
  <si>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</si>
  <si>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</si>
  <si>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</si>
  <si>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</si>
  <si>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</si>
  <si>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</si>
  <si>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</si>
  <si>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</si>
  <si>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</si>
  <si>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</si>
  <si>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</si>
  <si>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</si>
  <si>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</si>
  <si>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</si>
  <si>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</si>
  <si>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</si>
  <si>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</si>
  <si>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</si>
  <si>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</si>
  <si>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</si>
  <si>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</si>
  <si>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</si>
  <si>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</si>
  <si>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</si>
  <si>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</si>
  <si>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</si>
  <si>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</si>
  <si>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</si>
  <si>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</si>
  <si>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</si>
  <si>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</si>
  <si>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</si>
  <si>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</si>
  <si>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</si>
  <si>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</si>
  <si>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</si>
  <si>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</si>
  <si>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</si>
  <si>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</si>
  <si>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</si>
  <si>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</si>
  <si>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</si>
  <si>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</si>
  <si>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</si>
  <si>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</si>
  <si>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</si>
  <si>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</si>
  <si>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</si>
  <si>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</si>
  <si>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</si>
  <si>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</si>
  <si>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</si>
  <si>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</si>
  <si>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</si>
  <si>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</si>
  <si>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</si>
  <si>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</si>
  <si>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</si>
  <si>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</si>
  <si>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</si>
  <si>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</si>
  <si>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</si>
  <si>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</si>
  <si>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</si>
  <si>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</si>
  <si>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</si>
  <si>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Fotografía</t>
  </si>
  <si>
    <t>MA_07_06_REC290</t>
  </si>
  <si>
    <t>Polinomios aritméticos</t>
  </si>
  <si>
    <t>Indicar el texto en latex que se adjunta en latex_img_01</t>
  </si>
  <si>
    <t>Indicar el texto en latex que se adjunta en latex_img_02</t>
  </si>
  <si>
    <t>Indicar el texto en latex que se adjunta en latex_img_03</t>
  </si>
  <si>
    <t>Indicar el texto en latex que se adjunta en latex_img_04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</si>
</sst>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66" zoomScaleNormal="66" zoomScalePageLayoutView="140" workbookViewId="0">
      <pane ySplit="9" topLeftCell="A10" activePane="bottomLeft" state="frozen"/>
      <selection pane="bottomLeft" activeCell="J10" sqref="J10:J13"/>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M101</v>
      </c>
    </row>
    <row r="2" spans="1:16" ht="15.6" x14ac:dyDescent="0.3">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7">
        <v>7</v>
      </c>
      <c r="D3" s="88"/>
      <c r="F3" s="80">
        <v>42385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6.4" x14ac:dyDescent="0.25">
      <c r="A10" s="12" t="str">
        <f>IF(OR(B10&lt;&gt;"",J10&lt;&gt;""),"IMG01","")</f>
        <v>IMG01</v>
      </c>
      <c r="B10" s="62">
        <v>212668063</v>
      </c>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MA_07_06_REC290_IMG01n.png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MA_07_06_REC290_IMG01a.png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26.4" x14ac:dyDescent="0.25">
      <c r="A11" s="12" t="str">
        <f t="shared" ref="A11:A18" si="3">IF(OR(B11&lt;&gt;"",J11&lt;&gt;""),CONCATENATE(LEFT(A10,3),IF(MID(A10,4,2)+1&lt;10,CONCATENATE("0",MID(A10,4,2)+1))),"")</f>
        <v>IMG02</v>
      </c>
      <c r="B11" s="62">
        <v>212668063</v>
      </c>
      <c r="C11" s="20" t="str">
        <f t="shared" si="0"/>
        <v>Recurso M101</v>
      </c>
      <c r="D11" s="63" t="s">
        <v>187</v>
      </c>
      <c r="E11" s="63" t="s">
        <v>155</v>
      </c>
      <c r="F11" s="13" t="str">
        <f t="shared" ref="F11:F74" ca="1" si="4">IF(OR(B11&lt;&gt;"",J11&lt;&gt;""),CONCATENATE($C$7,"_",$A11,IF($G$4="Cuaderno de Estudio","_small",CONCATENATE(IF(I11="","","n"),IF(LEFT($G$5,1)="F",".jpg",".png")))),"")</f>
        <v>MA_07_06_REC290_IMG02n.png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MA_07_06_REC290_IMG02a.png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192</v>
      </c>
      <c r="K11" s="65"/>
      <c r="O11" s="2" t="str">
        <f>'Definición técnica de imagenes'!A13</f>
        <v>M101</v>
      </c>
    </row>
    <row r="12" spans="1:16" s="11" customFormat="1" ht="26.4" x14ac:dyDescent="0.25">
      <c r="A12" s="12" t="str">
        <f t="shared" si="3"/>
        <v>IMG03</v>
      </c>
      <c r="B12" s="62">
        <v>212668063</v>
      </c>
      <c r="C12" s="20" t="str">
        <f t="shared" si="0"/>
        <v>Recurso M101</v>
      </c>
      <c r="D12" s="63" t="s">
        <v>187</v>
      </c>
      <c r="E12" s="63" t="s">
        <v>155</v>
      </c>
      <c r="F12" s="13" t="str">
        <f t="shared" ca="1" si="4"/>
        <v>MA_07_06_REC290_IMG03n.png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MA_07_06_REC290_IMG03a.png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193</v>
      </c>
      <c r="K12" s="64"/>
      <c r="O12" s="2" t="str">
        <f>'Definición técnica de imagenes'!A18</f>
        <v>Diaporama F1</v>
      </c>
    </row>
    <row r="13" spans="1:16" s="11" customFormat="1" ht="26.4" x14ac:dyDescent="0.25">
      <c r="A13" s="12" t="str">
        <f t="shared" si="3"/>
        <v>IMG04</v>
      </c>
      <c r="B13" s="62">
        <v>212668063</v>
      </c>
      <c r="C13" s="20" t="str">
        <f t="shared" si="0"/>
        <v>Recurso M101</v>
      </c>
      <c r="D13" s="63" t="s">
        <v>187</v>
      </c>
      <c r="E13" s="63" t="s">
        <v>155</v>
      </c>
      <c r="F13" s="13" t="str">
        <f t="shared" ca="1" si="4"/>
        <v>MA_07_06_REC290_IMG04n.png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MA_07_06_REC290_IMG04a.png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194</v>
      </c>
      <c r="K13" s="64"/>
      <c r="O13" s="2" t="str">
        <f>'Definición técnica de imagenes'!A19</f>
        <v>F4</v>
      </c>
    </row>
    <row r="14" spans="1:16" s="11" customFormat="1" x14ac:dyDescent="0.25">
      <c r="A14" s="12" t="str">
        <f t="shared" si="3"/>
        <v>IMG05</v>
      </c>
      <c r="B14" s="62">
        <v>72197125</v>
      </c>
      <c r="C14" s="20" t="str">
        <f t="shared" si="0"/>
        <v>Recurso M101</v>
      </c>
      <c r="D14" s="63" t="s">
        <v>188</v>
      </c>
      <c r="E14" s="63" t="s">
        <v>155</v>
      </c>
      <c r="F14" s="13" t="str">
        <f t="shared" ca="1" si="4"/>
        <v>MA_07_06_REC290_IMG05n.png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MA_07_06_REC290_IMG05a.png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c r="K14" s="64"/>
      <c r="O14" s="2" t="str">
        <f>'Definición técnica de imagenes'!A22</f>
        <v>F6</v>
      </c>
    </row>
    <row r="15" spans="1:16" s="11" customFormat="1" x14ac:dyDescent="0.25">
      <c r="A15" s="12" t="str">
        <f t="shared" si="3"/>
        <v>IMG06</v>
      </c>
      <c r="B15" s="62">
        <v>262216379</v>
      </c>
      <c r="C15" s="20" t="str">
        <f t="shared" si="0"/>
        <v>Recurso M101</v>
      </c>
      <c r="D15" s="63" t="s">
        <v>188</v>
      </c>
      <c r="E15" s="63" t="s">
        <v>155</v>
      </c>
      <c r="F15" s="13" t="str">
        <f t="shared" ca="1" si="4"/>
        <v>MA_07_06_REC290_IMG06n.png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MA_07_06_REC290_IMG06a.png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c r="K15" s="66"/>
      <c r="O15" s="2" t="str">
        <f>'Definición técnica de imagenes'!A24</f>
        <v>F6B</v>
      </c>
    </row>
    <row r="16" spans="1:16" s="11" customFormat="1" ht="13.8" x14ac:dyDescent="0.3">
      <c r="A16" s="12" t="str">
        <f>IF(OR(B16&lt;&gt;"",J16&lt;&gt;""),CONCATENATE(LEFT(A15,3),IF(MID(A15,4,2)+1&lt;10,CONCATENATE("0",MID(A15,4,2)+1))),"")</f>
        <v/>
      </c>
      <c r="B16" s="62"/>
      <c r="C16" s="20" t="str">
        <f>IF(OR(B16&lt;&gt;"",J16&lt;&gt;""),IF($G$4="Recurso",CONCATENATE($G$4," ",$G$5),$G$4),"")</f>
        <v/>
      </c>
      <c r="D16" s="63"/>
      <c r="E16" s="63"/>
      <c r="F16" s="13" t="str">
        <f>IF(OR(B16&lt;&gt;"",J16&lt;&gt;""),CONCATENATE($C$7,"_",$A16,IF($G$4="Cuaderno de Estudio","_small",CONCATENATE(IF(I16="","","n"),IF(LEFT($G$5,1)="F",".jpg",".png")))),"")</f>
        <v/>
      </c>
      <c r="G16" s="13" t="str">
        <f ca="1">IF($F16&lt;&gt;"",IF($G$4="Recurso",VLOOKUP($E16,OFFSET('Definición técnica de imagenes'!$A$1,MATCH($G$5,'Definición técnica de imagenes'!$A$1:$A$104,0)-1,1,COUNTIF('Definición técnica de imagenes'!$A$3:$A$102,$G$5),5),5,FALSE),'Definición técnica de imagenes'!$F$16),"")</f>
        <v/>
      </c>
      <c r="H16" s="13" t="str">
        <f ca="1">IF(AND(I16&lt;&gt;"",I16&lt;&gt;0),IF(OR(B16&lt;&gt;"",J16&lt;&gt;""),CONCATENATE($C$7,"_",$A16,IF($G$4="Cuaderno de Estudio","_zoom",CONCATENATE("a",IF(LEFT($G$5,1)="F",".jpg",".png")))),""),"")</f>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8"/>
      <c r="O16" s="2" t="str">
        <f>'Definición técnica de imagenes'!A25</f>
        <v>F7</v>
      </c>
    </row>
    <row r="17" spans="1:15" s="11" customFormat="1" x14ac:dyDescent="0.25">
      <c r="A17" s="12" t="str">
        <f>IF(OR(B17&lt;&gt;"",J17&lt;&gt;""),CONCATENATE(LEFT(A16,3),IF(MID(A16,4,2)+1&lt;10,CONCATENATE("0",MID(A16,4,2)+1))),"")</f>
        <v/>
      </c>
      <c r="B17" s="62"/>
      <c r="C17" s="20" t="str">
        <f>IF(OR(B17&lt;&gt;"",J17&lt;&gt;""),IF($G$4="Recurso",CONCATENATE($G$4," ",$G$5),$G$4),"")</f>
        <v/>
      </c>
      <c r="D17" s="63"/>
      <c r="E17" s="63"/>
      <c r="F17" s="13" t="str">
        <f>IF(OR(B17&lt;&gt;"",J17&lt;&gt;""),CONCATENATE($C$7,"_",$A17,IF($G$4="Cuaderno de Estudio","_small",CONCATENATE(IF(I17="","","n"),IF(LEFT($G$5,1)="F",".jpg",".png")))),"")</f>
        <v/>
      </c>
      <c r="G17" s="13" t="str">
        <f ca="1">IF($F17&lt;&gt;"",IF($G$4="Recurso",VLOOKUP($E17,OFFSET('Definición técnica de imagenes'!$A$1,MATCH($G$5,'Definición técnica de imagenes'!$A$1:$A$104,0)-1,1,COUNTIF('Definición técnica de imagenes'!$A$3:$A$102,$G$5),5),5,FALSE),'Definición técnica de imagenes'!$F$16),"")</f>
        <v/>
      </c>
      <c r="H17" s="13" t="str">
        <f ca="1">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8"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3" t="s">
        <v>38</v>
      </c>
      <c r="B1" s="94"/>
      <c r="C1" s="94"/>
      <c r="D1" s="94"/>
      <c r="E1" s="94"/>
      <c r="F1" s="95"/>
    </row>
    <row r="2" spans="1:11" x14ac:dyDescent="0.3">
      <c r="A2" s="30" t="s">
        <v>42</v>
      </c>
      <c r="B2" s="31"/>
      <c r="C2" s="96" t="s">
        <v>13</v>
      </c>
      <c r="D2" s="97"/>
      <c r="E2" s="98"/>
      <c r="F2" s="32"/>
    </row>
    <row r="3" spans="1:11" ht="62.4" x14ac:dyDescent="0.3">
      <c r="A3" s="33" t="s">
        <v>43</v>
      </c>
      <c r="B3" s="31"/>
      <c r="C3" s="102" t="s">
        <v>14</v>
      </c>
      <c r="D3" s="103"/>
      <c r="E3" s="104"/>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5" t="str">
        <f>CONCATENATE(H21,"_",I21,"_",J21,"_CO")</f>
        <v>LE_07_04_CO</v>
      </c>
      <c r="E5" s="106"/>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1" t="str">
        <f>CONCATENATE("SolicitudGrafica_",D5,".xls")</f>
        <v>SolicitudGrafica_LE_07_04_CO.xls</v>
      </c>
      <c r="E7" s="91"/>
      <c r="F7" s="92"/>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3" t="s">
        <v>41</v>
      </c>
      <c r="B13" s="94"/>
      <c r="C13" s="94"/>
      <c r="D13" s="94"/>
      <c r="E13" s="94"/>
      <c r="F13" s="95"/>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6" t="s">
        <v>49</v>
      </c>
      <c r="D15" s="97"/>
      <c r="E15" s="97"/>
      <c r="F15" s="98"/>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9" t="str">
        <f>CONCATENATE(H21,"_",I21,"_",J21,"_",K45)</f>
        <v>LE_07_04_REC10</v>
      </c>
      <c r="E17" s="100"/>
      <c r="F17" s="101"/>
      <c r="J17" s="22">
        <v>14</v>
      </c>
      <c r="K17" s="22">
        <v>14</v>
      </c>
    </row>
    <row r="18" spans="1:11" ht="78.599999999999994" thickBot="1" x14ac:dyDescent="0.35">
      <c r="A18" s="33" t="s">
        <v>48</v>
      </c>
      <c r="B18" s="31"/>
      <c r="C18" s="59" t="s">
        <v>120</v>
      </c>
      <c r="D18" s="91" t="str">
        <f>CONCATENATE("SolicitudGrafica_",D17,".xls")</f>
        <v>SolicitudGrafica_LE_07_04_REC10.xls</v>
      </c>
      <c r="E18" s="91"/>
      <c r="F18" s="92"/>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8" t="s">
        <v>56</v>
      </c>
      <c r="B1" s="108" t="s">
        <v>149</v>
      </c>
      <c r="C1" s="108" t="s">
        <v>63</v>
      </c>
      <c r="D1" s="108" t="s">
        <v>64</v>
      </c>
      <c r="E1" s="108" t="s">
        <v>5</v>
      </c>
      <c r="F1" s="108" t="s">
        <v>65</v>
      </c>
      <c r="G1" s="108" t="s">
        <v>66</v>
      </c>
      <c r="H1" s="107" t="s">
        <v>68</v>
      </c>
      <c r="I1" s="107"/>
    </row>
    <row r="2" spans="1:10" x14ac:dyDescent="0.3">
      <c r="A2" s="108"/>
      <c r="B2" s="108"/>
      <c r="C2" s="108"/>
      <c r="D2" s="108"/>
      <c r="E2" s="108"/>
      <c r="F2" s="108"/>
      <c r="G2" s="108"/>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2016-01-16T21:55:24Z</dcterms:modified>
</cp:coreProperties>
</file>