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Lzambrano\Documents\GitHub\Matematicas\fuentes\contenidos\grado11\guion06\"/>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2" i="1" l="1"/>
  <c r="H11" i="1"/>
  <c r="F11" i="1"/>
  <c r="G11" i="1" s="1"/>
  <c r="H10" i="1"/>
  <c r="A13" i="1"/>
  <c r="F10" i="1"/>
  <c r="G10" i="1" s="1"/>
  <c r="F13" i="1" l="1"/>
  <c r="G13" i="1" s="1"/>
  <c r="H13" i="1"/>
  <c r="A14" i="1"/>
  <c r="F14" i="1" l="1"/>
  <c r="G14" i="1" s="1"/>
  <c r="H14" i="1"/>
  <c r="A15" i="1"/>
  <c r="F15" i="1" l="1"/>
  <c r="G15" i="1" s="1"/>
  <c r="H15" i="1"/>
  <c r="A16" i="1"/>
  <c r="F16" i="1" l="1"/>
  <c r="G16" i="1" s="1"/>
  <c r="H16" i="1"/>
  <c r="A17" i="1"/>
  <c r="F17" i="1" l="1"/>
  <c r="G17" i="1" s="1"/>
  <c r="H17" i="1"/>
  <c r="A18" i="1"/>
  <c r="F18" i="1" l="1"/>
  <c r="G18" i="1" s="1"/>
  <c r="H18" i="1"/>
  <c r="A19" i="1"/>
  <c r="F19" i="1" l="1"/>
  <c r="G19" i="1" s="1"/>
  <c r="H19" i="1"/>
  <c r="A20" i="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<sst xmlns="http://schemas.openxmlformats.org/spreadsheetml/2006/main" count="396" uniqueCount="196">
  <si>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</si>
  <si>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</si>
  <si>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</si>
  <si>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</si>
  <si>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</si>
  <si>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</si>
  <si>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</si>
  <si>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</si>
  <si>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</si>
  <si>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</si>
  <si>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</si>
  <si>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</si>
  <si>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</si>
  <si>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</si>
  <si>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</si>
  <si>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</si>
  <si>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</si>
  <si>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</si>
  <si>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</si>
  <si>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</si>
  <si>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</si>
  <si>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</si>
  <si>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</si>
  <si>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</si>
  <si>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</si>
  <si>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</si>
  <si>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</si>
  <si>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</si>
  <si>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</si>
  <si>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</si>
  <si>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</si>
  <si>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</si>
  <si>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</si>
  <si>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</si>
  <si>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</si>
  <si>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</si>
  <si>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</si>
  <si>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</si>
  <si>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</si>
  <si>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</si>
  <si>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</si>
  <si>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</si>
  <si>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</si>
  <si>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</si>
  <si>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</si>
  <si>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</si>
  <si>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</si>
  <si>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</si>
  <si>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</si>
  <si>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</si>
  <si>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</si>
  <si>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</si>
  <si>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</si>
  <si>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</si>
  <si>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</si>
  <si>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</si>
  <si>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</si>
  <si>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</si>
  <si>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</si>
  <si>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</si>
  <si>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</si>
  <si>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</si>
  <si>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</si>
  <si>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</si>
  <si>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</si>
  <si>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</si>
  <si>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</si>
  <si>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</si>
  <si>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</si>
  <si>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</si>
  <si>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</si>
  <si>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</si>
  <si>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</si>
  <si>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</si>
  <si>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</si>
  <si>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</si>
  <si>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</si>
  <si>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</si>
  <si>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</si>
  <si>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</si>
  <si>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</si>
  <si>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</si>
  <si>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</si>
  <si>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</si>
  <si>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</si>
  <si>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</si>
  <si>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</si>
  <si>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</si>
  <si>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</si>
  <si>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</si>
  <si>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</si>
  <si>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</si>
  <si>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</si>
  <si>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</si>
  <si>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</si>
  <si>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</si>
  <si>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</si>
  <si>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</si>
  <si>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</si>
  <si>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</si>
  <si>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</si>
  <si>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</si>
  <si>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</si>
  <si>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</si>
  <si>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</si>
  <si>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</si>
  <si>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</si>
  <si>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</si>
  <si>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</si>
  <si>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</si>
  <si>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</si>
  <si>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</si>
  <si>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</si>
  <si>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</si>
  <si>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</si>
  <si>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</si>
  <si>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</si>
  <si>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</si>
  <si>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</si>
  <si>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</si>
  <si>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</si>
  <si>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</si>
  <si>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</si>
  <si>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</si>
  <si>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</si>
  <si>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</si>
  <si>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</si>
  <si>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</si>
  <si>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</si>
  <si>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</si>
  <si>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</si>
  <si>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</si>
  <si>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</si>
  <si>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</si>
  <si>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</si>
  <si>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</si>
  <si>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</si>
  <si>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</si>
  <si>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</si>
  <si>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</si>
  <si>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</si>
  <si>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</si>
  <si>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</si>
  <si>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</si>
  <si>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</si>
  <si>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</si>
  <si>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</si>
  <si>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</si>
  <si>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</si>
  <si>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</si>
  <si>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</si>
  <si>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</si>
  <si>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</si>
  <si>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</si>
  <si>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</si>
  <si>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</si>
  <si>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</si>
  <si>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</si>
  <si>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</si>
  <si>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</si>
  <si>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</si>
  <si>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</si>
  <si>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</si>
  <si>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</si>
  <si>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</si>
  <si>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</si>
  <si>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</si>
  <si>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</si>
  <si>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</si>
  <si>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</si>
  <si>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</si>
  <si>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</si>
  <si>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</si>
  <si>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</si>
  <si>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</si>
  <si>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</si>
  <si>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</si>
  <si>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</si>
  <si>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</si>
  <si>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</si>
  <si>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</si>
  <si>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</si>
  <si>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</si>
  <si>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</si>
  <si>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</si>
  <si>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</si>
  <si>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</si>
  <si>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estadística y la probabilidad</t>
  </si>
  <si>
    <t>MA_11_06_REC130</t>
  </si>
  <si>
    <t>ver descricpción de la imagen</t>
  </si>
  <si>
    <t>Ilustración</t>
  </si>
  <si>
    <t>Igual a la anterior IMG03</t>
  </si>
  <si>
    <t>Utilizar las fotografías para construir la imagen.
275243057; 
203635594; 
294197054; 
74042911</t>
  </si>
  <si>
    <t>Imagen de dado lanzado al aire</t>
  </si>
  <si>
    <t>Ver textos en Word</t>
  </si>
  <si>
    <t>Ver texto en Word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</si>
</sst>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619126</xdr:colOff>
      <xdr:row>9</xdr:row>
      <xdr:rowOff>79375</xdr:rowOff>
    </xdr:from>
    <xdr:to>
      <xdr:col>9</xdr:col>
      <xdr:colOff>1960563</xdr:colOff>
      <xdr:row>9</xdr:row>
      <xdr:rowOff>1731317</xdr:rowOff>
    </xdr:to>
    <xdr:pic>
      <xdr:nvPicPr>
        <xdr:cNvPr id="2" name="Imagen 1"/>
        <xdr:cNvPicPr>
          <a:picLocks noChangeAspect="1"/>
        </xdr:cNvPicPr>
      </xdr:nvPicPr>
      <xdr:blipFill>
        <a:blip xmlns:r="http://schemas.openxmlformats.org/officeDocument/2006/relationships" r:embed="rId1"/>
        <a:stretch>
          <a:fillRect/>
        </a:stretch>
      </xdr:blipFill>
      <xdr:spPr>
        <a:xfrm>
          <a:off x="14335126" y="2198688"/>
          <a:ext cx="1341437" cy="1651942"/>
        </a:xfrm>
        <a:prstGeom prst="rect">
          <a:avLst/>
        </a:prstGeom>
      </xdr:spPr>
    </xdr:pic>
    <xdr:clientData/>
  </xdr:twoCellAnchor>
  <xdr:twoCellAnchor editAs="oneCell">
    <xdr:from>
      <xdr:col>9</xdr:col>
      <xdr:colOff>150813</xdr:colOff>
      <xdr:row>11</xdr:row>
      <xdr:rowOff>166687</xdr:rowOff>
    </xdr:from>
    <xdr:to>
      <xdr:col>9</xdr:col>
      <xdr:colOff>2071689</xdr:colOff>
      <xdr:row>11</xdr:row>
      <xdr:rowOff>1230866</xdr:rowOff>
    </xdr:to>
    <xdr:pic>
      <xdr:nvPicPr>
        <xdr:cNvPr id="3" name="Imagen 2"/>
        <xdr:cNvPicPr>
          <a:picLocks noChangeAspect="1"/>
        </xdr:cNvPicPr>
      </xdr:nvPicPr>
      <xdr:blipFill>
        <a:blip xmlns:r="http://schemas.openxmlformats.org/officeDocument/2006/relationships" r:embed="rId2"/>
        <a:stretch>
          <a:fillRect/>
        </a:stretch>
      </xdr:blipFill>
      <xdr:spPr>
        <a:xfrm>
          <a:off x="13866813" y="4397375"/>
          <a:ext cx="1920876" cy="1064179"/>
        </a:xfrm>
        <a:prstGeom prst="rect">
          <a:avLst/>
        </a:prstGeom>
      </xdr:spPr>
    </xdr:pic>
    <xdr:clientData/>
  </xdr:twoCellAnchor>
  <xdr:twoCellAnchor editAs="oneCell">
    <xdr:from>
      <xdr:col>9</xdr:col>
      <xdr:colOff>277812</xdr:colOff>
      <xdr:row>13</xdr:row>
      <xdr:rowOff>86770</xdr:rowOff>
    </xdr:from>
    <xdr:to>
      <xdr:col>9</xdr:col>
      <xdr:colOff>2333625</xdr:colOff>
      <xdr:row>13</xdr:row>
      <xdr:rowOff>1841917</xdr:rowOff>
    </xdr:to>
    <xdr:pic>
      <xdr:nvPicPr>
        <xdr:cNvPr id="4" name="Imagen 3"/>
        <xdr:cNvPicPr>
          <a:picLocks noChangeAspect="1"/>
        </xdr:cNvPicPr>
      </xdr:nvPicPr>
      <xdr:blipFill>
        <a:blip xmlns:r="http://schemas.openxmlformats.org/officeDocument/2006/relationships" r:embed="rId3"/>
        <a:stretch>
          <a:fillRect/>
        </a:stretch>
      </xdr:blipFill>
      <xdr:spPr>
        <a:xfrm>
          <a:off x="13993812" y="5984333"/>
          <a:ext cx="2055813" cy="1755147"/>
        </a:xfrm>
        <a:prstGeom prst="rect">
          <a:avLst/>
        </a:prstGeom>
      </xdr:spPr>
    </xdr:pic>
    <xdr:clientData/>
  </xdr:twoCellAnchor>
  <xdr:twoCellAnchor editAs="oneCell">
    <xdr:from>
      <xdr:col>9</xdr:col>
      <xdr:colOff>150812</xdr:colOff>
      <xdr:row>15</xdr:row>
      <xdr:rowOff>23812</xdr:rowOff>
    </xdr:from>
    <xdr:to>
      <xdr:col>9</xdr:col>
      <xdr:colOff>2420938</xdr:colOff>
      <xdr:row>15</xdr:row>
      <xdr:rowOff>2832088</xdr:rowOff>
    </xdr:to>
    <xdr:pic>
      <xdr:nvPicPr>
        <xdr:cNvPr id="8" name="Imagen 7"/>
        <xdr:cNvPicPr>
          <a:picLocks noChangeAspect="1"/>
        </xdr:cNvPicPr>
      </xdr:nvPicPr>
      <xdr:blipFill>
        <a:blip xmlns:r="http://schemas.openxmlformats.org/officeDocument/2006/relationships" r:embed="rId4"/>
        <a:stretch>
          <a:fillRect/>
        </a:stretch>
      </xdr:blipFill>
      <xdr:spPr>
        <a:xfrm>
          <a:off x="13866812" y="8382000"/>
          <a:ext cx="2270126" cy="2808276"/>
        </a:xfrm>
        <a:prstGeom prst="rect">
          <a:avLst/>
        </a:prstGeom>
      </xdr:spPr>
    </xdr:pic>
    <xdr:clientData/>
  </xdr:twoCellAnchor>
  <xdr:twoCellAnchor editAs="oneCell">
    <xdr:from>
      <xdr:col>9</xdr:col>
      <xdr:colOff>134939</xdr:colOff>
      <xdr:row>16</xdr:row>
      <xdr:rowOff>119063</xdr:rowOff>
    </xdr:from>
    <xdr:to>
      <xdr:col>9</xdr:col>
      <xdr:colOff>2420939</xdr:colOff>
      <xdr:row>16</xdr:row>
      <xdr:rowOff>1778001</xdr:rowOff>
    </xdr:to>
    <xdr:pic>
      <xdr:nvPicPr>
        <xdr:cNvPr id="10" name="Imagen 9"/>
        <xdr:cNvPicPr>
          <a:picLocks noChangeAspect="1"/>
        </xdr:cNvPicPr>
      </xdr:nvPicPr>
      <xdr:blipFill>
        <a:blip xmlns:r="http://schemas.openxmlformats.org/officeDocument/2006/relationships" r:embed="rId5"/>
        <a:stretch>
          <a:fillRect/>
        </a:stretch>
      </xdr:blipFill>
      <xdr:spPr>
        <a:xfrm>
          <a:off x="13850939" y="13692188"/>
          <a:ext cx="2286000" cy="1658938"/>
        </a:xfrm>
        <a:prstGeom prst="rect">
          <a:avLst/>
        </a:prstGeom>
      </xdr:spPr>
    </xdr:pic>
    <xdr:clientData/>
  </xdr:twoCellAnchor>
  <xdr:twoCellAnchor editAs="oneCell">
    <xdr:from>
      <xdr:col>9</xdr:col>
      <xdr:colOff>71437</xdr:colOff>
      <xdr:row>17</xdr:row>
      <xdr:rowOff>39688</xdr:rowOff>
    </xdr:from>
    <xdr:to>
      <xdr:col>9</xdr:col>
      <xdr:colOff>2587624</xdr:colOff>
      <xdr:row>17</xdr:row>
      <xdr:rowOff>3242834</xdr:rowOff>
    </xdr:to>
    <xdr:pic>
      <xdr:nvPicPr>
        <xdr:cNvPr id="11" name="Imagen 10"/>
        <xdr:cNvPicPr>
          <a:picLocks noChangeAspect="1"/>
        </xdr:cNvPicPr>
      </xdr:nvPicPr>
      <xdr:blipFill>
        <a:blip xmlns:r="http://schemas.openxmlformats.org/officeDocument/2006/relationships" r:embed="rId6"/>
        <a:stretch>
          <a:fillRect/>
        </a:stretch>
      </xdr:blipFill>
      <xdr:spPr>
        <a:xfrm>
          <a:off x="13787437" y="16644938"/>
          <a:ext cx="2516187" cy="3203146"/>
        </a:xfrm>
        <a:prstGeom prst="rect">
          <a:avLst/>
        </a:prstGeom>
      </xdr:spPr>
    </xdr:pic>
    <xdr:clientData/>
  </xdr:twoCellAnchor>
  <xdr:twoCellAnchor editAs="oneCell">
    <xdr:from>
      <xdr:col>9</xdr:col>
      <xdr:colOff>47625</xdr:colOff>
      <xdr:row>18</xdr:row>
      <xdr:rowOff>55562</xdr:rowOff>
    </xdr:from>
    <xdr:to>
      <xdr:col>9</xdr:col>
      <xdr:colOff>2607671</xdr:colOff>
      <xdr:row>18</xdr:row>
      <xdr:rowOff>1095375</xdr:rowOff>
    </xdr:to>
    <xdr:pic>
      <xdr:nvPicPr>
        <xdr:cNvPr id="12" name="Imagen 11"/>
        <xdr:cNvPicPr>
          <a:picLocks noChangeAspect="1"/>
        </xdr:cNvPicPr>
      </xdr:nvPicPr>
      <xdr:blipFill>
        <a:blip xmlns:r="http://schemas.openxmlformats.org/officeDocument/2006/relationships" r:embed="rId7"/>
        <a:stretch>
          <a:fillRect/>
        </a:stretch>
      </xdr:blipFill>
      <xdr:spPr>
        <a:xfrm>
          <a:off x="13763625" y="19931062"/>
          <a:ext cx="2560046" cy="10398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E1" zoomScale="120" zoomScaleNormal="120" zoomScalePageLayoutView="140" workbookViewId="0">
      <pane ySplit="9" topLeftCell="A19" activePane="bottomLeft" state="frozen"/>
      <selection pane="bottomLeft" activeCell="K23" sqref="K23"/>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M8A</v>
      </c>
    </row>
    <row r="2" spans="1:16" ht="15.75" x14ac:dyDescent="0.2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c r="D5" s="90"/>
      <c r="E5" s="5"/>
      <c r="F5" s="37" t="str">
        <f>IF(G4="Recurso","Motor del recurso","")</f>
        <v>Motor del recurso</v>
      </c>
      <c r="G5" s="61" t="s">
        <v>80</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188</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M8A</v>
      </c>
      <c r="F9" s="57" t="s">
        <v>61</v>
      </c>
      <c r="G9" s="57" t="s">
        <v>59</v>
      </c>
      <c r="H9" s="57" t="s">
        <v>60</v>
      </c>
      <c r="I9" s="57" t="s">
        <v>114</v>
      </c>
      <c r="J9" s="18" t="s">
        <v>6</v>
      </c>
      <c r="K9" s="19" t="s">
        <v>7</v>
      </c>
      <c r="O9" s="2" t="str">
        <f>'Definición técnica de imagenes'!A11</f>
        <v>M10B</v>
      </c>
    </row>
    <row r="10" spans="1:16" s="11" customFormat="1" ht="152.25" customHeight="1" x14ac:dyDescent="0.25">
      <c r="A10" s="12" t="str">
        <f>IF(OR(B10&lt;&gt;"",J10&lt;&gt;""),"IMG01","")</f>
        <v>IMG01</v>
      </c>
      <c r="B10" s="62" t="s">
        <v>189</v>
      </c>
      <c r="C10" s="20" t="str">
        <f t="shared" ref="C10:C41" si="0">IF(OR(B10&lt;&gt;"",J10&lt;&gt;""),IF($G$4="Recurso",CONCATENATE($G$4," ",$G$5),$G$4),"")</f>
        <v>Recurso M8A</v>
      </c>
      <c r="D10" s="63" t="s">
        <v>190</v>
      </c>
      <c r="E10" s="63" t="s">
        <v>155</v>
      </c>
      <c r="F10" s="13" t="str">
        <f t="shared" ref="F10" ca="1" si="1">IF(OR(B10&lt;&gt;"",J10&lt;&gt;""),CONCATENATE($C$7,"_",$A10,IF($G$4="Cuaderno de Estudio","_small",CONCATENATE(IF(I10="","","n"),IF(LEFT($G$5,1)="F",".jpg",".png")))),"")</f>
        <v>MA_11_06_REC130_IMG01n.png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MA_11_06_REC130_IMG01a.png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s="62">
        <v>171830099</v>
      </c>
      <c r="C11" s="20" t="str">
        <f t="shared" si="0"/>
        <v>Recurso M8A</v>
      </c>
      <c r="D11" s="63" t="s">
        <v>190</v>
      </c>
      <c r="E11" s="63" t="s">
        <v>155</v>
      </c>
      <c r="F11" s="13" t="str">
        <f t="shared" ref="F11:F74" ca="1" si="4">IF(OR(B11&lt;&gt;"",J11&lt;&gt;""),CONCATENATE($C$7,"_",$A11,IF($G$4="Cuaderno de Estudio","_small",CONCATENATE(IF(I11="","","n"),IF(LEFT($G$5,1)="F",".jpg",".png")))),"")</f>
        <v>MA_11_06_REC130_IMG02n.png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MA_11_06_REC130_IMG02a.png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t="s">
        <v>193</v>
      </c>
      <c r="K11" s="65"/>
      <c r="O11" s="2" t="str">
        <f>'Definición técnica de imagenes'!A13</f>
        <v>M101</v>
      </c>
    </row>
    <row r="12" spans="1:16" s="11" customFormat="1" ht="104.25" customHeight="1" x14ac:dyDescent="0.25">
      <c r="A12" s="12" t="str">
        <f t="shared" si="3"/>
        <v>IMG03</v>
      </c>
      <c r="B12" s="62" t="s">
        <v>189</v>
      </c>
      <c r="C12" s="20" t="str">
        <f t="shared" si="0"/>
        <v>Recurso M8A</v>
      </c>
      <c r="D12" s="63" t="s">
        <v>190</v>
      </c>
      <c r="E12" s="63" t="s">
        <v>155</v>
      </c>
      <c r="F12" s="13" t="str">
        <f t="shared" ca="1" si="4"/>
        <v>MA_11_06_REC130_IMG03n.png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MA_11_06_REC130_IMG03a.png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c r="K12" s="64" t="s">
        <v>192</v>
      </c>
      <c r="O12" s="2" t="str">
        <f>'Definición técnica de imagenes'!A18</f>
        <v>Diaporama F1</v>
      </c>
    </row>
    <row r="13" spans="1:16" s="11" customFormat="1" ht="27" x14ac:dyDescent="0.25">
      <c r="A13" s="12" t="str">
        <f t="shared" si="3"/>
        <v>IMG04</v>
      </c>
      <c r="B13" s="62" t="s">
        <v>189</v>
      </c>
      <c r="C13" s="20" t="str">
        <f t="shared" si="0"/>
        <v>Recurso M8A</v>
      </c>
      <c r="D13" s="63" t="s">
        <v>190</v>
      </c>
      <c r="E13" s="63" t="s">
        <v>155</v>
      </c>
      <c r="F13" s="13" t="str">
        <f t="shared" ca="1" si="4"/>
        <v>MA_11_06_REC130_IMG04n.png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MA_11_06_REC130_IMG04a.png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t="s">
        <v>191</v>
      </c>
      <c r="K13" s="64"/>
      <c r="O13" s="2" t="str">
        <f>'Definición técnica de imagenes'!A19</f>
        <v>F4</v>
      </c>
    </row>
    <row r="14" spans="1:16" s="11" customFormat="1" ht="151.5" customHeight="1" x14ac:dyDescent="0.25">
      <c r="A14" s="12" t="str">
        <f t="shared" si="3"/>
        <v>IMG05</v>
      </c>
      <c r="B14" s="62" t="s">
        <v>189</v>
      </c>
      <c r="C14" s="20" t="str">
        <f t="shared" si="0"/>
        <v>Recurso M8A</v>
      </c>
      <c r="D14" s="63" t="s">
        <v>190</v>
      </c>
      <c r="E14" s="63" t="s">
        <v>155</v>
      </c>
      <c r="F14" s="13" t="str">
        <f t="shared" ca="1" si="4"/>
        <v>MA_11_06_REC130_IMG05n.png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MA_11_06_REC130_IMG05a.png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c r="K14" s="64"/>
      <c r="O14" s="2" t="str">
        <f>'Definición técnica de imagenes'!A22</f>
        <v>F6</v>
      </c>
    </row>
    <row r="15" spans="1:16" s="11" customFormat="1" ht="228" customHeight="1" x14ac:dyDescent="0.25">
      <c r="A15" s="12" t="str">
        <f t="shared" si="3"/>
        <v>IMG06</v>
      </c>
      <c r="B15" s="62" t="s">
        <v>189</v>
      </c>
      <c r="C15" s="20" t="str">
        <f t="shared" si="0"/>
        <v>Recurso M8A</v>
      </c>
      <c r="D15" s="63" t="s">
        <v>190</v>
      </c>
      <c r="E15" s="63" t="s">
        <v>155</v>
      </c>
      <c r="F15" s="13" t="str">
        <f t="shared" ca="1" si="4"/>
        <v>MA_11_06_REC130_IMG06n.png</v>
      </c>
      <c r="G15" s="13" t="str">
        <f ca="1">IF($F15&lt;&gt;"",IF($G$4="Recurso",VLOOKUP($E15,OFFSET('Definición técnica de imagenes'!$A$1,MATCH($G$5,'Definición técnica de imagenes'!$A$1:$A$104,0)-1,1,COUNTIF('Definición técnica de imagenes'!$A$3:$A$102,$G$5),5),5,FALSE),'Definición técnica de imagenes'!$F$16),"")</f>
        <v>286 x 286 px</v>
      </c>
      <c r="H15" s="13" t="str">
        <f t="shared" ca="1" si="5"/>
        <v>MA_11_06_REC130_IMG06a.png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500 x 500 px</v>
      </c>
      <c r="J15" s="66"/>
      <c r="K15" s="66"/>
      <c r="O15" s="2" t="str">
        <f>'Definición técnica de imagenes'!A24</f>
        <v>F6B</v>
      </c>
    </row>
    <row r="16" spans="1:16" s="11" customFormat="1" ht="225" customHeight="1" x14ac:dyDescent="0.3">
      <c r="A16" s="12" t="str">
        <f t="shared" si="3"/>
        <v>IMG07</v>
      </c>
      <c r="B16" s="62" t="s">
        <v>189</v>
      </c>
      <c r="C16" s="20" t="str">
        <f t="shared" si="0"/>
        <v>Recurso M8A</v>
      </c>
      <c r="D16" s="63" t="s">
        <v>190</v>
      </c>
      <c r="E16" s="63" t="s">
        <v>155</v>
      </c>
      <c r="F16" s="13" t="str">
        <f t="shared" ca="1" si="4"/>
        <v>MA_11_06_REC130_IMG07n.png</v>
      </c>
      <c r="G16" s="13" t="str">
        <f ca="1">IF($F16&lt;&gt;"",IF($G$4="Recurso",VLOOKUP($E16,OFFSET('Definición técnica de imagenes'!$A$1,MATCH($G$5,'Definición técnica de imagenes'!$A$1:$A$104,0)-1,1,COUNTIF('Definición técnica de imagenes'!$A$3:$A$102,$G$5),5),5,FALSE),'Definición técnica de imagenes'!$F$16),"")</f>
        <v>286 x 286 px</v>
      </c>
      <c r="H16" s="13" t="str">
        <f t="shared" ca="1" si="5"/>
        <v>MA_11_06_REC130_IMG07a.png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500 x 500 px</v>
      </c>
      <c r="J16" s="67"/>
      <c r="K16" s="68"/>
      <c r="O16" s="2" t="str">
        <f>'Definición técnica de imagenes'!A25</f>
        <v>F7</v>
      </c>
    </row>
    <row r="17" spans="1:15" s="11" customFormat="1" ht="238.5" customHeight="1" x14ac:dyDescent="0.25">
      <c r="A17" s="12" t="str">
        <f t="shared" si="3"/>
        <v>IMG08</v>
      </c>
      <c r="B17" s="62">
        <v>117840919</v>
      </c>
      <c r="C17" s="20" t="str">
        <f t="shared" si="0"/>
        <v>Recurso M8A</v>
      </c>
      <c r="D17" s="63" t="s">
        <v>190</v>
      </c>
      <c r="E17" s="63" t="s">
        <v>155</v>
      </c>
      <c r="F17" s="13" t="str">
        <f t="shared" ca="1" si="4"/>
        <v>MA_11_06_REC130_IMG08n.png</v>
      </c>
      <c r="G17" s="13" t="str">
        <f ca="1">IF($F17&lt;&gt;"",IF($G$4="Recurso",VLOOKUP($E17,OFFSET('Definición técnica de imagenes'!$A$1,MATCH($G$5,'Definición técnica de imagenes'!$A$1:$A$104,0)-1,1,COUNTIF('Definición técnica de imagenes'!$A$3:$A$102,$G$5),5),5,FALSE),'Definición técnica de imagenes'!$F$16),"")</f>
        <v>286 x 286 px</v>
      </c>
      <c r="H17" s="13" t="str">
        <f t="shared" ca="1" si="5"/>
        <v>MA_11_06_REC130_IMG08a.png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500 x 500 px</v>
      </c>
      <c r="J17" s="66"/>
      <c r="K17" s="66" t="s">
        <v>194</v>
      </c>
      <c r="O17" s="2" t="str">
        <f>'Definición técnica de imagenes'!A27</f>
        <v>F7B</v>
      </c>
    </row>
    <row r="18" spans="1:15" s="11" customFormat="1" ht="257.25" customHeight="1" x14ac:dyDescent="0.25">
      <c r="A18" s="12" t="str">
        <f t="shared" si="3"/>
        <v>IMG09</v>
      </c>
      <c r="B18" s="62" t="s">
        <v>189</v>
      </c>
      <c r="C18" s="20" t="str">
        <f t="shared" si="0"/>
        <v>Recurso M8A</v>
      </c>
      <c r="D18" s="63" t="s">
        <v>190</v>
      </c>
      <c r="E18" s="63" t="s">
        <v>155</v>
      </c>
      <c r="F18" s="13" t="str">
        <f t="shared" ca="1" si="4"/>
        <v>MA_11_06_REC130_IMG09n.png</v>
      </c>
      <c r="G18" s="13" t="str">
        <f ca="1">IF($F18&lt;&gt;"",IF($G$4="Recurso",VLOOKUP($E18,OFFSET('Definición técnica de imagenes'!$A$1,MATCH($G$5,'Definición técnica de imagenes'!$A$1:$A$104,0)-1,1,COUNTIF('Definición técnica de imagenes'!$A$3:$A$102,$G$5),5),5,FALSE),'Definición técnica de imagenes'!$F$16),"")</f>
        <v>286 x 286 px</v>
      </c>
      <c r="H18" s="13" t="str">
        <f t="shared" ca="1" si="5"/>
        <v>MA_11_06_REC130_IMG09a.png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500 x 500 px</v>
      </c>
      <c r="J18" s="66"/>
      <c r="K18" s="66"/>
      <c r="O18" s="2" t="str">
        <f>'Definición técnica de imagenes'!A30</f>
        <v>F8</v>
      </c>
    </row>
    <row r="19" spans="1:15" s="11" customFormat="1" ht="120.75" customHeight="1" x14ac:dyDescent="0.3">
      <c r="A19" s="12" t="str">
        <f t="shared" ref="A19:A50" si="6">IF(OR(B19&lt;&gt;"",J19&lt;&gt;""),CONCATENATE(LEFT(A18,3),IF(MID(A18,4,2)+1&lt;10,CONCATENATE("0",MID(A18,4,2)+1),MID(A18,4,2)+1)),"")</f>
        <v>IMG10</v>
      </c>
      <c r="B19" s="62" t="s">
        <v>189</v>
      </c>
      <c r="C19" s="20" t="str">
        <f t="shared" si="0"/>
        <v>Recurso M8A</v>
      </c>
      <c r="D19" s="63" t="s">
        <v>190</v>
      </c>
      <c r="E19" s="63" t="s">
        <v>155</v>
      </c>
      <c r="F19" s="13" t="str">
        <f t="shared" ca="1" si="4"/>
        <v>MA_11_06_REC130_IMG10n.png</v>
      </c>
      <c r="G19" s="13" t="str">
        <f ca="1">IF($F19&lt;&gt;"",IF($G$4="Recurso",VLOOKUP($E19,OFFSET('Definición técnica de imagenes'!$A$1,MATCH($G$5,'Definición técnica de imagenes'!$A$1:$A$104,0)-1,1,COUNTIF('Definición técnica de imagenes'!$A$3:$A$102,$G$5),5),5,FALSE),'Definición técnica de imagenes'!$F$16),"")</f>
        <v>286 x 286 px</v>
      </c>
      <c r="H19" s="13" t="str">
        <f t="shared" ca="1" si="5"/>
        <v>MA_11_06_REC130_IMG10a.png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500 x 500 px</v>
      </c>
      <c r="J19" s="67"/>
      <c r="K19" s="68" t="s">
        <v>195</v>
      </c>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Lzambrano</cp:lastModifiedBy>
  <dcterms:created xsi:type="dcterms:W3CDTF">2014-07-01T23:43:25Z</dcterms:created>
  <dcterms:modified xsi:type="dcterms:W3CDTF">2016-08-16T21:15:36Z</dcterms:modified>
</cp:coreProperties>
</file>