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arranala\Documents\Planeta\NOVENO\Tema 07\"/>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iterateCount="2" iterateDelta="1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H39" i="1"/>
  <c r="H38" i="1"/>
  <c r="H37" i="1"/>
  <c r="H36" i="1"/>
  <c r="H34" i="1"/>
  <c r="H33" i="1"/>
  <c r="H32" i="1"/>
  <c r="H31" i="1"/>
  <c r="H29" i="1"/>
  <c r="H28" i="1"/>
  <c r="H27" i="1"/>
  <c r="H26" i="1"/>
  <c r="H24" i="1"/>
  <c r="H23" i="1"/>
  <c r="H22" i="1"/>
  <c r="H21" i="1"/>
  <c r="H19" i="1"/>
  <c r="H18" i="1"/>
  <c r="H17" i="1"/>
  <c r="H16"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l="1"/>
  <c r="G15" i="1" s="1"/>
  <c r="H15" i="1"/>
  <c r="A16" i="1"/>
  <c r="F16" i="1" s="1"/>
  <c r="G16" i="1" s="1"/>
  <c r="A17" i="1" l="1"/>
  <c r="F17" i="1" s="1"/>
  <c r="G17" i="1" s="1"/>
  <c r="A18" i="1" l="1"/>
  <c r="F18" i="1" s="1"/>
  <c r="G18" i="1" s="1"/>
  <c r="A19" i="1" l="1"/>
  <c r="F19" i="1" s="1"/>
  <c r="G19" i="1" s="1"/>
  <c r="A20" i="1" l="1"/>
  <c r="H20" i="1" l="1"/>
  <c r="F20" i="1"/>
  <c r="G20" i="1" s="1"/>
  <c r="A21" i="1"/>
  <c r="F21" i="1" s="1"/>
  <c r="G21" i="1" s="1"/>
  <c r="A22" i="1" l="1"/>
  <c r="F22" i="1" s="1"/>
  <c r="G22" i="1" s="1"/>
  <c r="A23" i="1" l="1"/>
  <c r="F23" i="1" s="1"/>
  <c r="G23" i="1" s="1"/>
  <c r="A24" i="1" l="1"/>
  <c r="F24" i="1" s="1"/>
  <c r="G24" i="1" s="1"/>
  <c r="A25" i="1" l="1"/>
  <c r="F25" i="1" l="1"/>
  <c r="G25" i="1" s="1"/>
  <c r="H25" i="1"/>
  <c r="A26" i="1"/>
  <c r="F26" i="1" s="1"/>
  <c r="G26" i="1" s="1"/>
  <c r="A27" i="1" l="1"/>
  <c r="F27" i="1" s="1"/>
  <c r="G27" i="1" s="1"/>
  <c r="A28" i="1" l="1"/>
  <c r="F28" i="1" s="1"/>
  <c r="G28" i="1" s="1"/>
  <c r="A29" i="1" l="1"/>
  <c r="F29" i="1" s="1"/>
  <c r="G29" i="1" s="1"/>
  <c r="A30" i="1" l="1"/>
  <c r="F30" i="1" l="1"/>
  <c r="G30" i="1" s="1"/>
  <c r="H30" i="1"/>
  <c r="A31" i="1"/>
  <c r="F31" i="1" s="1"/>
  <c r="G31" i="1" s="1"/>
  <c r="A32" i="1" l="1"/>
  <c r="F32" i="1" s="1"/>
  <c r="G32" i="1" s="1"/>
  <c r="A33" i="1" l="1"/>
  <c r="F33" i="1" s="1"/>
  <c r="G33" i="1" s="1"/>
  <c r="A34" i="1" l="1"/>
  <c r="F34" i="1" s="1"/>
  <c r="G34" i="1" s="1"/>
  <c r="A35" i="1" l="1"/>
  <c r="F35" i="1" l="1"/>
  <c r="G35" i="1" s="1"/>
  <c r="H35" i="1"/>
  <c r="A36" i="1"/>
  <c r="F36" i="1" s="1"/>
  <c r="G36" i="1" s="1"/>
  <c r="A37" i="1" l="1"/>
  <c r="F37" i="1" s="1"/>
  <c r="G37" i="1" s="1"/>
  <c r="A38" i="1" l="1"/>
  <c r="F38" i="1" s="1"/>
  <c r="G38" i="1" s="1"/>
  <c r="A39" i="1" l="1"/>
  <c r="F39" i="1" s="1"/>
  <c r="G39" i="1" s="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<sst xmlns="http://schemas.openxmlformats.org/spreadsheetml/2006/main" count="455" uniqueCount="193">
  <si>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</si>
  <si>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</si>
  <si>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</si>
  <si>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</si>
  <si>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</si>
  <si>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</si>
  <si>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</si>
  <si>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</si>
  <si>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</si>
  <si>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</si>
  <si>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</si>
  <si>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</si>
  <si>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</si>
  <si>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</si>
  <si>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</si>
  <si>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</si>
  <si>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</si>
  <si>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</si>
  <si>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</si>
  <si>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</si>
  <si>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</si>
  <si>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</si>
  <si>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</si>
  <si>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</si>
  <si>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</si>
  <si>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</si>
  <si>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</si>
  <si>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</si>
  <si>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</si>
  <si>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</si>
  <si>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</si>
  <si>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</si>
  <si>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</si>
  <si>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</si>
  <si>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</si>
  <si>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</si>
  <si>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</si>
  <si>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</si>
  <si>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</si>
  <si>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</si>
  <si>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</si>
  <si>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</si>
  <si>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</si>
  <si>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</si>
  <si>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</si>
  <si>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</si>
  <si>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</si>
  <si>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</si>
  <si>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</si>
  <si>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</si>
  <si>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</si>
  <si>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</si>
  <si>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</si>
  <si>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</si>
  <si>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</si>
  <si>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</si>
  <si>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</si>
  <si>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</si>
  <si>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</si>
  <si>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</si>
  <si>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</si>
  <si>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</si>
  <si>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</si>
  <si>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</si>
  <si>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</si>
  <si>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</si>
  <si>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</si>
  <si>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</si>
  <si>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</si>
  <si>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</si>
  <si>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</si>
  <si>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</si>
  <si>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</si>
  <si>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</si>
  <si>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</si>
  <si>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</si>
  <si>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</si>
  <si>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</si>
  <si>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</si>
  <si>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</si>
  <si>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</si>
  <si>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</si>
  <si>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</si>
  <si>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</si>
  <si>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</si>
  <si>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</si>
  <si>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</si>
  <si>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</si>
  <si>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</si>
  <si>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</si>
  <si>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</si>
  <si>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</si>
  <si>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</si>
  <si>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</si>
  <si>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</si>
  <si>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</si>
  <si>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</si>
  <si>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</si>
  <si>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</si>
  <si>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</si>
  <si>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</si>
  <si>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</si>
  <si>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</si>
  <si>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</si>
  <si>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</si>
  <si>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</si>
  <si>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</si>
  <si>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</si>
  <si>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</si>
  <si>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</si>
  <si>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</si>
  <si>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</si>
  <si>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</si>
  <si>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</si>
  <si>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</si>
  <si>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</si>
  <si>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</si>
  <si>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</si>
  <si>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</si>
  <si>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</si>
  <si>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</si>
  <si>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</si>
  <si>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</si>
  <si>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</si>
  <si>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</si>
  <si>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</si>
  <si>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</si>
  <si>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</si>
  <si>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</si>
  <si>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</si>
  <si>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</si>
  <si>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</si>
  <si>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</si>
  <si>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</si>
  <si>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</si>
  <si>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</si>
  <si>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</si>
  <si>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</si>
  <si>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</si>
  <si>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</si>
  <si>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</si>
  <si>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</si>
  <si>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</si>
  <si>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</si>
  <si>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</si>
  <si>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</si>
  <si>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</si>
  <si>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</si>
  <si>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</si>
  <si>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</si>
  <si>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</si>
  <si>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</si>
  <si>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</si>
  <si>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</si>
  <si>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</si>
  <si>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</si>
  <si>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</si>
  <si>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</si>
  <si>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</si>
  <si>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</si>
  <si>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</si>
  <si>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</si>
  <si>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</si>
  <si>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</si>
  <si>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</si>
  <si>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</si>
  <si>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</si>
  <si>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</si>
  <si>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</si>
  <si>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</si>
  <si>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</si>
  <si>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</si>
  <si>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</si>
  <si>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</si>
  <si>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</si>
  <si>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</si>
  <si>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</si>
  <si>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</si>
  <si>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</si>
  <si>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</si>
  <si>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</si>
  <si>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</si>
  <si>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</si>
  <si>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</si>
  <si>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</si>
  <si>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</si>
  <si>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</si>
  <si>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Cristian Bello</t>
  </si>
  <si>
    <t>Imagen en descripción</t>
  </si>
  <si>
    <t>Ilustración</t>
  </si>
  <si>
    <t>Relaciona cada gráfica con la ecuación de su función logarítmica</t>
  </si>
  <si>
    <t>MA_09_07_COREC190</t>
  </si>
  <si>
    <t>grafica de la funcion e igual a logaritmo en base 2 de x</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</si>
</sst>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9</xdr:col>
      <xdr:colOff>228601</xdr:colOff>
      <xdr:row>9</xdr:row>
      <xdr:rowOff>96926</xdr:rowOff>
    </xdr:from>
    <xdr:to>
      <xdr:col>9</xdr:col>
      <xdr:colOff>2419351</xdr:colOff>
      <xdr:row>10</xdr:row>
      <xdr:rowOff>555</xdr:rowOff>
    </xdr:to>
    <xdr:pic>
      <xdr:nvPicPr>
        <xdr:cNvPr id="9" name="Imagen 8"/>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944601" y="2268626"/>
          <a:ext cx="2190750" cy="2342029"/>
        </a:xfrm>
        <a:prstGeom prst="rect">
          <a:avLst/>
        </a:prstGeom>
      </xdr:spPr>
    </xdr:pic>
    <xdr:clientData/>
  </xdr:twoCellAnchor>
  <xdr:twoCellAnchor editAs="oneCell">
    <xdr:from>
      <xdr:col>9</xdr:col>
      <xdr:colOff>400050</xdr:colOff>
      <xdr:row>9</xdr:row>
      <xdr:rowOff>2363228</xdr:rowOff>
    </xdr:from>
    <xdr:to>
      <xdr:col>9</xdr:col>
      <xdr:colOff>2228850</xdr:colOff>
      <xdr:row>10</xdr:row>
      <xdr:rowOff>1305187</xdr:rowOff>
    </xdr:to>
    <xdr:pic>
      <xdr:nvPicPr>
        <xdr:cNvPr id="10" name="Imagen 9"/>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116050" y="4534928"/>
          <a:ext cx="1828800" cy="1380359"/>
        </a:xfrm>
        <a:prstGeom prst="rect">
          <a:avLst/>
        </a:prstGeom>
      </xdr:spPr>
    </xdr:pic>
    <xdr:clientData/>
  </xdr:twoCellAnchor>
  <xdr:twoCellAnchor editAs="oneCell">
    <xdr:from>
      <xdr:col>9</xdr:col>
      <xdr:colOff>457200</xdr:colOff>
      <xdr:row>10</xdr:row>
      <xdr:rowOff>1220958</xdr:rowOff>
    </xdr:from>
    <xdr:to>
      <xdr:col>9</xdr:col>
      <xdr:colOff>2133600</xdr:colOff>
      <xdr:row>12</xdr:row>
      <xdr:rowOff>9787</xdr:rowOff>
    </xdr:to>
    <xdr:pic>
      <xdr:nvPicPr>
        <xdr:cNvPr id="11" name="Imagen 10"/>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173200" y="5831058"/>
          <a:ext cx="1676400" cy="1265329"/>
        </a:xfrm>
        <a:prstGeom prst="rect">
          <a:avLst/>
        </a:prstGeom>
      </xdr:spPr>
    </xdr:pic>
    <xdr:clientData/>
  </xdr:twoCellAnchor>
  <xdr:twoCellAnchor editAs="oneCell">
    <xdr:from>
      <xdr:col>9</xdr:col>
      <xdr:colOff>590550</xdr:colOff>
      <xdr:row>11</xdr:row>
      <xdr:rowOff>1069288</xdr:rowOff>
    </xdr:from>
    <xdr:to>
      <xdr:col>9</xdr:col>
      <xdr:colOff>2114550</xdr:colOff>
      <xdr:row>13</xdr:row>
      <xdr:rowOff>85987</xdr:rowOff>
    </xdr:to>
    <xdr:pic>
      <xdr:nvPicPr>
        <xdr:cNvPr id="12" name="Imagen 11"/>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306550" y="7070038"/>
          <a:ext cx="1524000" cy="1150299"/>
        </a:xfrm>
        <a:prstGeom prst="rect">
          <a:avLst/>
        </a:prstGeom>
      </xdr:spPr>
    </xdr:pic>
    <xdr:clientData/>
  </xdr:twoCellAnchor>
  <xdr:twoCellAnchor editAs="oneCell">
    <xdr:from>
      <xdr:col>9</xdr:col>
      <xdr:colOff>400050</xdr:colOff>
      <xdr:row>13</xdr:row>
      <xdr:rowOff>76201</xdr:rowOff>
    </xdr:from>
    <xdr:to>
      <xdr:col>9</xdr:col>
      <xdr:colOff>2124422</xdr:colOff>
      <xdr:row>13</xdr:row>
      <xdr:rowOff>1377739</xdr:rowOff>
    </xdr:to>
    <xdr:pic>
      <xdr:nvPicPr>
        <xdr:cNvPr id="13" name="Imagen 12"/>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4116050" y="8210551"/>
          <a:ext cx="1724372" cy="1301538"/>
        </a:xfrm>
        <a:prstGeom prst="rect">
          <a:avLst/>
        </a:prstGeom>
      </xdr:spPr>
    </xdr:pic>
    <xdr:clientData/>
  </xdr:twoCellAnchor>
  <xdr:twoCellAnchor editAs="oneCell">
    <xdr:from>
      <xdr:col>9</xdr:col>
      <xdr:colOff>590551</xdr:colOff>
      <xdr:row>14</xdr:row>
      <xdr:rowOff>48612</xdr:rowOff>
    </xdr:from>
    <xdr:to>
      <xdr:col>9</xdr:col>
      <xdr:colOff>2286001</xdr:colOff>
      <xdr:row>14</xdr:row>
      <xdr:rowOff>1686263</xdr:rowOff>
    </xdr:to>
    <xdr:pic>
      <xdr:nvPicPr>
        <xdr:cNvPr id="14" name="Imagen 13"/>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4306551" y="9668862"/>
          <a:ext cx="1695450" cy="1637651"/>
        </a:xfrm>
        <a:prstGeom prst="rect">
          <a:avLst/>
        </a:prstGeom>
      </xdr:spPr>
    </xdr:pic>
    <xdr:clientData/>
  </xdr:twoCellAnchor>
  <xdr:twoCellAnchor editAs="oneCell">
    <xdr:from>
      <xdr:col>9</xdr:col>
      <xdr:colOff>552450</xdr:colOff>
      <xdr:row>16</xdr:row>
      <xdr:rowOff>19050</xdr:rowOff>
    </xdr:from>
    <xdr:to>
      <xdr:col>9</xdr:col>
      <xdr:colOff>2067272</xdr:colOff>
      <xdr:row>16</xdr:row>
      <xdr:rowOff>1162421</xdr:rowOff>
    </xdr:to>
    <xdr:pic>
      <xdr:nvPicPr>
        <xdr:cNvPr id="15" name="Imagen 14"/>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4268450" y="13125450"/>
          <a:ext cx="1514822" cy="1143371"/>
        </a:xfrm>
        <a:prstGeom prst="rect">
          <a:avLst/>
        </a:prstGeom>
      </xdr:spPr>
    </xdr:pic>
    <xdr:clientData/>
  </xdr:twoCellAnchor>
  <xdr:twoCellAnchor editAs="oneCell">
    <xdr:from>
      <xdr:col>9</xdr:col>
      <xdr:colOff>685800</xdr:colOff>
      <xdr:row>15</xdr:row>
      <xdr:rowOff>169997</xdr:rowOff>
    </xdr:from>
    <xdr:to>
      <xdr:col>9</xdr:col>
      <xdr:colOff>2038350</xdr:colOff>
      <xdr:row>15</xdr:row>
      <xdr:rowOff>1190887</xdr:rowOff>
    </xdr:to>
    <xdr:pic>
      <xdr:nvPicPr>
        <xdr:cNvPr id="16" name="Imagen 15"/>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4401800" y="11942897"/>
          <a:ext cx="1352550" cy="1020890"/>
        </a:xfrm>
        <a:prstGeom prst="rect">
          <a:avLst/>
        </a:prstGeom>
      </xdr:spPr>
    </xdr:pic>
    <xdr:clientData/>
  </xdr:twoCellAnchor>
  <xdr:twoCellAnchor editAs="oneCell">
    <xdr:from>
      <xdr:col>9</xdr:col>
      <xdr:colOff>552450</xdr:colOff>
      <xdr:row>17</xdr:row>
      <xdr:rowOff>19050</xdr:rowOff>
    </xdr:from>
    <xdr:to>
      <xdr:col>9</xdr:col>
      <xdr:colOff>2079746</xdr:colOff>
      <xdr:row>17</xdr:row>
      <xdr:rowOff>1171837</xdr:rowOff>
    </xdr:to>
    <xdr:pic>
      <xdr:nvPicPr>
        <xdr:cNvPr id="17" name="Imagen 16"/>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4268450" y="14401800"/>
          <a:ext cx="1527296" cy="1152787"/>
        </a:xfrm>
        <a:prstGeom prst="rect">
          <a:avLst/>
        </a:prstGeom>
      </xdr:spPr>
    </xdr:pic>
    <xdr:clientData/>
  </xdr:twoCellAnchor>
  <xdr:twoCellAnchor editAs="oneCell">
    <xdr:from>
      <xdr:col>9</xdr:col>
      <xdr:colOff>495300</xdr:colOff>
      <xdr:row>18</xdr:row>
      <xdr:rowOff>134743</xdr:rowOff>
    </xdr:from>
    <xdr:to>
      <xdr:col>9</xdr:col>
      <xdr:colOff>2247900</xdr:colOff>
      <xdr:row>18</xdr:row>
      <xdr:rowOff>1457587</xdr:rowOff>
    </xdr:to>
    <xdr:pic>
      <xdr:nvPicPr>
        <xdr:cNvPr id="18" name="Imagen 17"/>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4211300" y="15793843"/>
          <a:ext cx="1752600" cy="1322844"/>
        </a:xfrm>
        <a:prstGeom prst="rect">
          <a:avLst/>
        </a:prstGeom>
      </xdr:spPr>
    </xdr:pic>
    <xdr:clientData/>
  </xdr:twoCellAnchor>
  <xdr:twoCellAnchor editAs="oneCell">
    <xdr:from>
      <xdr:col>9</xdr:col>
      <xdr:colOff>266700</xdr:colOff>
      <xdr:row>19</xdr:row>
      <xdr:rowOff>38100</xdr:rowOff>
    </xdr:from>
    <xdr:to>
      <xdr:col>10</xdr:col>
      <xdr:colOff>114651</xdr:colOff>
      <xdr:row>19</xdr:row>
      <xdr:rowOff>2514946</xdr:rowOff>
    </xdr:to>
    <xdr:pic>
      <xdr:nvPicPr>
        <xdr:cNvPr id="19" name="Imagen 18"/>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3982700" y="17354550"/>
          <a:ext cx="2514951" cy="2476846"/>
        </a:xfrm>
        <a:prstGeom prst="rect">
          <a:avLst/>
        </a:prstGeom>
      </xdr:spPr>
    </xdr:pic>
    <xdr:clientData/>
  </xdr:twoCellAnchor>
  <xdr:twoCellAnchor editAs="oneCell">
    <xdr:from>
      <xdr:col>9</xdr:col>
      <xdr:colOff>457200</xdr:colOff>
      <xdr:row>20</xdr:row>
      <xdr:rowOff>247650</xdr:rowOff>
    </xdr:from>
    <xdr:to>
      <xdr:col>9</xdr:col>
      <xdr:colOff>2162522</xdr:colOff>
      <xdr:row>20</xdr:row>
      <xdr:rowOff>1534809</xdr:rowOff>
    </xdr:to>
    <xdr:pic>
      <xdr:nvPicPr>
        <xdr:cNvPr id="20" name="Imagen 19"/>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4173200" y="20154900"/>
          <a:ext cx="1705322" cy="1287159"/>
        </a:xfrm>
        <a:prstGeom prst="rect">
          <a:avLst/>
        </a:prstGeom>
      </xdr:spPr>
    </xdr:pic>
    <xdr:clientData/>
  </xdr:twoCellAnchor>
  <xdr:twoCellAnchor editAs="oneCell">
    <xdr:from>
      <xdr:col>9</xdr:col>
      <xdr:colOff>0</xdr:colOff>
      <xdr:row>21</xdr:row>
      <xdr:rowOff>0</xdr:rowOff>
    </xdr:from>
    <xdr:to>
      <xdr:col>9</xdr:col>
      <xdr:colOff>2486372</xdr:colOff>
      <xdr:row>21</xdr:row>
      <xdr:rowOff>1876687</xdr:rowOff>
    </xdr:to>
    <xdr:pic>
      <xdr:nvPicPr>
        <xdr:cNvPr id="21" name="Imagen 20"/>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3716000" y="21545550"/>
          <a:ext cx="2486372" cy="1876687"/>
        </a:xfrm>
        <a:prstGeom prst="rect">
          <a:avLst/>
        </a:prstGeom>
      </xdr:spPr>
    </xdr:pic>
    <xdr:clientData/>
  </xdr:twoCellAnchor>
  <xdr:twoCellAnchor editAs="oneCell">
    <xdr:from>
      <xdr:col>9</xdr:col>
      <xdr:colOff>0</xdr:colOff>
      <xdr:row>22</xdr:row>
      <xdr:rowOff>0</xdr:rowOff>
    </xdr:from>
    <xdr:to>
      <xdr:col>9</xdr:col>
      <xdr:colOff>2486372</xdr:colOff>
      <xdr:row>22</xdr:row>
      <xdr:rowOff>1876687</xdr:rowOff>
    </xdr:to>
    <xdr:pic>
      <xdr:nvPicPr>
        <xdr:cNvPr id="22" name="Imagen 21"/>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3716000" y="23622000"/>
          <a:ext cx="2486372" cy="1876687"/>
        </a:xfrm>
        <a:prstGeom prst="rect">
          <a:avLst/>
        </a:prstGeom>
      </xdr:spPr>
    </xdr:pic>
    <xdr:clientData/>
  </xdr:twoCellAnchor>
  <xdr:twoCellAnchor editAs="oneCell">
    <xdr:from>
      <xdr:col>9</xdr:col>
      <xdr:colOff>0</xdr:colOff>
      <xdr:row>23</xdr:row>
      <xdr:rowOff>0</xdr:rowOff>
    </xdr:from>
    <xdr:to>
      <xdr:col>9</xdr:col>
      <xdr:colOff>2486372</xdr:colOff>
      <xdr:row>23</xdr:row>
      <xdr:rowOff>1876687</xdr:rowOff>
    </xdr:to>
    <xdr:pic>
      <xdr:nvPicPr>
        <xdr:cNvPr id="23" name="Imagen 22"/>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3716000" y="25641300"/>
          <a:ext cx="2486372" cy="1876687"/>
        </a:xfrm>
        <a:prstGeom prst="rect">
          <a:avLst/>
        </a:prstGeom>
      </xdr:spPr>
    </xdr:pic>
    <xdr:clientData/>
  </xdr:twoCellAnchor>
  <xdr:twoCellAnchor editAs="oneCell">
    <xdr:from>
      <xdr:col>9</xdr:col>
      <xdr:colOff>173119</xdr:colOff>
      <xdr:row>24</xdr:row>
      <xdr:rowOff>152401</xdr:rowOff>
    </xdr:from>
    <xdr:to>
      <xdr:col>9</xdr:col>
      <xdr:colOff>2621627</xdr:colOff>
      <xdr:row>24</xdr:row>
      <xdr:rowOff>1943101</xdr:rowOff>
    </xdr:to>
    <xdr:pic>
      <xdr:nvPicPr>
        <xdr:cNvPr id="24" name="Imagen 23"/>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13889119" y="27736801"/>
          <a:ext cx="2448508" cy="1790700"/>
        </a:xfrm>
        <a:prstGeom prst="rect">
          <a:avLst/>
        </a:prstGeom>
      </xdr:spPr>
    </xdr:pic>
    <xdr:clientData/>
  </xdr:twoCellAnchor>
  <xdr:twoCellAnchor editAs="oneCell">
    <xdr:from>
      <xdr:col>9</xdr:col>
      <xdr:colOff>719654</xdr:colOff>
      <xdr:row>25</xdr:row>
      <xdr:rowOff>1</xdr:rowOff>
    </xdr:from>
    <xdr:to>
      <xdr:col>9</xdr:col>
      <xdr:colOff>2486372</xdr:colOff>
      <xdr:row>25</xdr:row>
      <xdr:rowOff>1333501</xdr:rowOff>
    </xdr:to>
    <xdr:pic>
      <xdr:nvPicPr>
        <xdr:cNvPr id="25" name="Imagen 24"/>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14435654" y="29565601"/>
          <a:ext cx="1766718" cy="1333500"/>
        </a:xfrm>
        <a:prstGeom prst="rect">
          <a:avLst/>
        </a:prstGeom>
      </xdr:spPr>
    </xdr:pic>
    <xdr:clientData/>
  </xdr:twoCellAnchor>
  <xdr:twoCellAnchor editAs="oneCell">
    <xdr:from>
      <xdr:col>9</xdr:col>
      <xdr:colOff>0</xdr:colOff>
      <xdr:row>26</xdr:row>
      <xdr:rowOff>0</xdr:rowOff>
    </xdr:from>
    <xdr:to>
      <xdr:col>9</xdr:col>
      <xdr:colOff>2486372</xdr:colOff>
      <xdr:row>26</xdr:row>
      <xdr:rowOff>1876687</xdr:rowOff>
    </xdr:to>
    <xdr:pic>
      <xdr:nvPicPr>
        <xdr:cNvPr id="26" name="Imagen 25"/>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13716000" y="31013400"/>
          <a:ext cx="2486372" cy="1876687"/>
        </a:xfrm>
        <a:prstGeom prst="rect">
          <a:avLst/>
        </a:prstGeom>
      </xdr:spPr>
    </xdr:pic>
    <xdr:clientData/>
  </xdr:twoCellAnchor>
  <xdr:twoCellAnchor editAs="oneCell">
    <xdr:from>
      <xdr:col>9</xdr:col>
      <xdr:colOff>0</xdr:colOff>
      <xdr:row>27</xdr:row>
      <xdr:rowOff>0</xdr:rowOff>
    </xdr:from>
    <xdr:to>
      <xdr:col>9</xdr:col>
      <xdr:colOff>2486372</xdr:colOff>
      <xdr:row>27</xdr:row>
      <xdr:rowOff>1876687</xdr:rowOff>
    </xdr:to>
    <xdr:pic>
      <xdr:nvPicPr>
        <xdr:cNvPr id="27" name="Imagen 26"/>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13716000" y="32937450"/>
          <a:ext cx="2486372" cy="1876687"/>
        </a:xfrm>
        <a:prstGeom prst="rect">
          <a:avLst/>
        </a:prstGeom>
      </xdr:spPr>
    </xdr:pic>
    <xdr:clientData/>
  </xdr:twoCellAnchor>
  <xdr:twoCellAnchor editAs="oneCell">
    <xdr:from>
      <xdr:col>9</xdr:col>
      <xdr:colOff>0</xdr:colOff>
      <xdr:row>28</xdr:row>
      <xdr:rowOff>0</xdr:rowOff>
    </xdr:from>
    <xdr:to>
      <xdr:col>9</xdr:col>
      <xdr:colOff>2486372</xdr:colOff>
      <xdr:row>28</xdr:row>
      <xdr:rowOff>1876687</xdr:rowOff>
    </xdr:to>
    <xdr:pic>
      <xdr:nvPicPr>
        <xdr:cNvPr id="28" name="Imagen 27"/>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13716000" y="34937700"/>
          <a:ext cx="2486372" cy="187668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50" zoomScaleNormal="50" zoomScalePageLayoutView="140" workbookViewId="0">
      <pane ySplit="9" topLeftCell="A28" activePane="bottomLeft" state="frozen"/>
      <selection pane="bottomLeft" activeCell="J29" sqref="J29"/>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M7A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9</v>
      </c>
      <c r="D3" s="88"/>
      <c r="F3" s="80">
        <v>42429</v>
      </c>
      <c r="G3" s="81"/>
      <c r="H3" s="58"/>
      <c r="I3" s="38"/>
      <c r="J3" s="14"/>
      <c r="L3" s="2" t="s">
        <v>154</v>
      </c>
      <c r="M3" s="2" t="str">
        <f ca="1">IF($N3&lt;COUNTIF('Definición técnica de imagenes'!$A$3:$A$102,$G$5),OFFSET('Definición técnica de imagenes'!$A$1,MATCH($G$5,'Definición técnica de imagenes'!$A$1:$A$104,0)-1+$N3,1,1,1),"")</f>
        <v>Respuesta</v>
      </c>
      <c r="N3" s="2">
        <v>1</v>
      </c>
      <c r="O3" s="2" t="str">
        <f>'Definición técnica de imagenes'!A4</f>
        <v>M5A</v>
      </c>
    </row>
    <row r="4" spans="1:16" ht="16.5" x14ac:dyDescent="0.3">
      <c r="A4" s="1"/>
      <c r="B4" s="4" t="s">
        <v>54</v>
      </c>
      <c r="C4" s="87" t="s">
        <v>190</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58</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M7A</v>
      </c>
      <c r="F9" s="57" t="s">
        <v>61</v>
      </c>
      <c r="G9" s="57" t="s">
        <v>59</v>
      </c>
      <c r="H9" s="57" t="s">
        <v>60</v>
      </c>
      <c r="I9" s="57" t="s">
        <v>114</v>
      </c>
      <c r="J9" s="18" t="s">
        <v>6</v>
      </c>
      <c r="K9" s="19" t="s">
        <v>7</v>
      </c>
      <c r="O9" s="2" t="str">
        <f>'Definición técnica de imagenes'!A11</f>
        <v>M10B</v>
      </c>
    </row>
    <row r="10" spans="1:16" s="11" customFormat="1" ht="191.25" customHeight="1" x14ac:dyDescent="0.25">
      <c r="A10" s="12" t="str">
        <f>IF(OR(B10&lt;&gt;"",J10&lt;&gt;""),"IMG01","")</f>
        <v>IMG01</v>
      </c>
      <c r="B10" s="62" t="s">
        <v>188</v>
      </c>
      <c r="C10" s="20" t="str">
        <f t="shared" ref="C10:C41" si="0">IF(OR(B10&lt;&gt;"",J10&lt;&gt;""),IF($G$4="Recurso",CONCATENATE($G$4," ",$G$5),$G$4),"")</f>
        <v>Recurso M7A</v>
      </c>
      <c r="D10" s="63" t="s">
        <v>189</v>
      </c>
      <c r="E10" s="63" t="s">
        <v>155</v>
      </c>
      <c r="F10" s="13" t="str">
        <f t="shared" ref="F10" ca="1" si="1">IF(OR(B10&lt;&gt;"",J10&lt;&gt;""),CONCATENATE($C$7,"_",$A10,IF($G$4="Cuaderno de Estudio","_small",CONCATENATE(IF(I10="","","n"),IF(LEFT($G$5,1)="F",".jpg",".png")))),"")</f>
        <v>MA_09_07_COREC190_IMG01n.png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MA_09_07_COREC190_IMG01a.png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192</v>
      </c>
      <c r="O10" s="2" t="str">
        <f>'Definición técnica de imagenes'!A12</f>
        <v>M12D</v>
      </c>
    </row>
    <row r="11" spans="1:16" s="11" customFormat="1" ht="108.75" customHeight="1" x14ac:dyDescent="0.25">
      <c r="A11" s="12" t="str">
        <f t="shared" ref="A11:A18" si="3">IF(OR(B11&lt;&gt;"",J11&lt;&gt;""),CONCATENATE(LEFT(A10,3),IF(MID(A10,4,2)+1&lt;10,CONCATENATE("0",MID(A10,4,2)+1))),"")</f>
        <v>IMG02</v>
      </c>
      <c r="B11" s="62" t="s">
        <v>188</v>
      </c>
      <c r="C11" s="20" t="str">
        <f t="shared" si="0"/>
        <v>Recurso M7A</v>
      </c>
      <c r="D11" s="63" t="s">
        <v>189</v>
      </c>
      <c r="E11" s="63" t="s">
        <v>67</v>
      </c>
      <c r="F11" s="13" t="str">
        <f t="shared" ref="F11:F74" ca="1" si="4">IF(OR(B11&lt;&gt;"",J11&lt;&gt;""),CONCATENATE($C$7,"_",$A11,IF($G$4="Cuaderno de Estudio","_small",CONCATENATE(IF(I11="","","n"),IF(LEFT($G$5,1)="F",".jpg",".png")))),"")</f>
        <v>MA_09_07_COREC190_IMG02.png</v>
      </c>
      <c r="G11" s="13" t="str">
        <f ca="1">IF($F11&lt;&gt;"",IF($G$4="Recurso",VLOOKUP($E11,OFFSET('Definición técnica de imagenes'!$A$1,MATCH($G$5,'Definición técnica de imagenes'!$A$1:$A$104,0)-1,1,COUNTIF('Definición técnica de imagenes'!$A$3:$A$102,$G$5),5),5,FALSE),'Definición técnica de imagenes'!$F$16),"")</f>
        <v>110 x 110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ht="84.75" customHeight="1" x14ac:dyDescent="0.25">
      <c r="A12" s="12" t="str">
        <f t="shared" si="3"/>
        <v>IMG03</v>
      </c>
      <c r="B12" s="62" t="s">
        <v>188</v>
      </c>
      <c r="C12" s="20" t="str">
        <f t="shared" si="0"/>
        <v>Recurso M7A</v>
      </c>
      <c r="D12" s="63" t="s">
        <v>189</v>
      </c>
      <c r="E12" s="63" t="s">
        <v>155</v>
      </c>
      <c r="F12" s="13" t="str">
        <f t="shared" ca="1" si="4"/>
        <v>MA_09_07_COREC190_IMG03n.png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MA_09_07_COREC190_IMG03a.png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c r="O12" s="2" t="str">
        <f>'Definición técnica de imagenes'!A18</f>
        <v>Diaporama F1</v>
      </c>
    </row>
    <row r="13" spans="1:16" s="11" customFormat="1" ht="82.5" customHeight="1" x14ac:dyDescent="0.25">
      <c r="A13" s="12" t="str">
        <f t="shared" si="3"/>
        <v>IMG04</v>
      </c>
      <c r="B13" s="62" t="s">
        <v>188</v>
      </c>
      <c r="C13" s="20" t="str">
        <f t="shared" si="0"/>
        <v>Recurso M7A</v>
      </c>
      <c r="D13" s="63" t="s">
        <v>189</v>
      </c>
      <c r="E13" s="63" t="s">
        <v>155</v>
      </c>
      <c r="F13" s="13" t="str">
        <f t="shared" ca="1" si="4"/>
        <v>MA_09_07_COREC190_IMG04n.png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MA_09_07_COREC190_IMG04a.png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c r="O13" s="2" t="str">
        <f>'Definición técnica de imagenes'!A19</f>
        <v>F4</v>
      </c>
    </row>
    <row r="14" spans="1:16" s="11" customFormat="1" ht="117" customHeight="1" x14ac:dyDescent="0.25">
      <c r="A14" s="12" t="str">
        <f t="shared" si="3"/>
        <v>IMG05</v>
      </c>
      <c r="B14" s="62" t="s">
        <v>188</v>
      </c>
      <c r="C14" s="20" t="str">
        <f t="shared" si="0"/>
        <v>Recurso M7A</v>
      </c>
      <c r="D14" s="63" t="s">
        <v>189</v>
      </c>
      <c r="E14" s="63" t="s">
        <v>155</v>
      </c>
      <c r="F14" s="13" t="str">
        <f t="shared" ca="1" si="4"/>
        <v>MA_09_07_COREC190_IMG05n.png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MA_09_07_COREC190_IMG05a.png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c r="O14" s="2" t="str">
        <f>'Definición técnica de imagenes'!A22</f>
        <v>F6</v>
      </c>
    </row>
    <row r="15" spans="1:16" s="11" customFormat="1" ht="169.5" customHeight="1" x14ac:dyDescent="0.25">
      <c r="A15" s="12" t="str">
        <f t="shared" si="3"/>
        <v>IMG06</v>
      </c>
      <c r="B15" s="62" t="s">
        <v>188</v>
      </c>
      <c r="C15" s="20" t="str">
        <f t="shared" si="0"/>
        <v>Recurso M7A</v>
      </c>
      <c r="D15" s="63" t="s">
        <v>189</v>
      </c>
      <c r="E15" s="63" t="s">
        <v>155</v>
      </c>
      <c r="F15" s="13" t="str">
        <f t="shared" ca="1" si="4"/>
        <v>MA_09_07_COREC190_IMG06n.png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MA_09_07_COREC190_IMG06a.png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6"/>
      <c r="O15" s="2" t="str">
        <f>'Definición técnica de imagenes'!A24</f>
        <v>F6B</v>
      </c>
    </row>
    <row r="16" spans="1:16" s="11" customFormat="1" ht="104.25" customHeight="1" x14ac:dyDescent="0.3">
      <c r="A16" s="12" t="str">
        <f t="shared" si="3"/>
        <v>IMG07</v>
      </c>
      <c r="B16" s="62" t="s">
        <v>188</v>
      </c>
      <c r="C16" s="20" t="str">
        <f t="shared" si="0"/>
        <v>Recurso M7A</v>
      </c>
      <c r="D16" s="63" t="s">
        <v>189</v>
      </c>
      <c r="E16" s="63" t="s">
        <v>67</v>
      </c>
      <c r="F16" s="13" t="str">
        <f t="shared" ca="1" si="4"/>
        <v>MA_09_07_COREC190_IMG07.png</v>
      </c>
      <c r="G16" s="13" t="str">
        <f ca="1">IF($F16&lt;&gt;"",IF($G$4="Recurso",VLOOKUP($E16,OFFSET('Definición técnica de imagenes'!$A$1,MATCH($G$5,'Definición técnica de imagenes'!$A$1:$A$104,0)-1,1,COUNTIF('Definición técnica de imagenes'!$A$3:$A$102,$G$5),5),5,FALSE),'Definición técnica de imagenes'!$F$16),"")</f>
        <v>110 x 110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99.75" customHeight="1" x14ac:dyDescent="0.25">
      <c r="A17" s="12" t="str">
        <f t="shared" si="3"/>
        <v>IMG08</v>
      </c>
      <c r="B17" s="62" t="s">
        <v>188</v>
      </c>
      <c r="C17" s="20" t="str">
        <f t="shared" si="0"/>
        <v>Recurso M7A</v>
      </c>
      <c r="D17" s="63" t="s">
        <v>189</v>
      </c>
      <c r="E17" s="63" t="s">
        <v>155</v>
      </c>
      <c r="F17" s="13" t="str">
        <f t="shared" ca="1" si="4"/>
        <v>MA_09_07_COREC190_IMG08n.png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MA_09_07_COREC190_IMG08a.png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c r="K17" s="66"/>
      <c r="O17" s="2" t="str">
        <f>'Definición técnica de imagenes'!A27</f>
        <v>F7B</v>
      </c>
    </row>
    <row r="18" spans="1:15" s="11" customFormat="1" ht="99.75" customHeight="1" x14ac:dyDescent="0.25">
      <c r="A18" s="12" t="str">
        <f t="shared" si="3"/>
        <v>IMG09</v>
      </c>
      <c r="B18" s="62" t="s">
        <v>188</v>
      </c>
      <c r="C18" s="20" t="str">
        <f t="shared" si="0"/>
        <v>Recurso M7A</v>
      </c>
      <c r="D18" s="63" t="s">
        <v>189</v>
      </c>
      <c r="E18" s="63" t="s">
        <v>155</v>
      </c>
      <c r="F18" s="13" t="str">
        <f t="shared" ca="1" si="4"/>
        <v>MA_09_07_COREC190_IMG09n.png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MA_09_07_COREC190_IMG09a.png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c r="K18" s="66"/>
      <c r="O18" s="2" t="str">
        <f>'Definición técnica de imagenes'!A30</f>
        <v>F8</v>
      </c>
    </row>
    <row r="19" spans="1:15" s="11" customFormat="1" ht="130.5" customHeight="1" x14ac:dyDescent="0.3">
      <c r="A19" s="12" t="str">
        <f t="shared" ref="A19:A50" si="6">IF(OR(B19&lt;&gt;"",J19&lt;&gt;""),CONCATENATE(LEFT(A18,3),IF(MID(A18,4,2)+1&lt;10,CONCATENATE("0",MID(A18,4,2)+1),MID(A18,4,2)+1)),"")</f>
        <v>IMG10</v>
      </c>
      <c r="B19" s="62" t="s">
        <v>188</v>
      </c>
      <c r="C19" s="20" t="str">
        <f t="shared" si="0"/>
        <v>Recurso M7A</v>
      </c>
      <c r="D19" s="63" t="s">
        <v>189</v>
      </c>
      <c r="E19" s="63" t="s">
        <v>155</v>
      </c>
      <c r="F19" s="13" t="str">
        <f t="shared" ca="1" si="4"/>
        <v>MA_09_07_COREC190_IMG10n.png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MA_09_07_COREC190_IMG10a.png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c r="K19" s="68"/>
      <c r="O19" s="2" t="str">
        <f>'Definición técnica de imagenes'!A31</f>
        <v>F10</v>
      </c>
    </row>
    <row r="20" spans="1:15" s="11" customFormat="1" ht="204" customHeight="1" x14ac:dyDescent="0.25">
      <c r="A20" s="12" t="str">
        <f t="shared" si="6"/>
        <v>IMG11</v>
      </c>
      <c r="B20" s="62" t="s">
        <v>188</v>
      </c>
      <c r="C20" s="20" t="str">
        <f t="shared" si="0"/>
        <v>Recurso M7A</v>
      </c>
      <c r="D20" s="63" t="s">
        <v>189</v>
      </c>
      <c r="E20" s="63" t="s">
        <v>155</v>
      </c>
      <c r="F20" s="13" t="str">
        <f t="shared" ca="1" si="4"/>
        <v>MA_09_07_COREC190_IMG11n.png</v>
      </c>
      <c r="G20" s="13" t="str">
        <f ca="1">IF($F20&lt;&gt;"",IF($G$4="Recurso",VLOOKUP($E20,OFFSET('Definición técnica de imagenes'!$A$1,MATCH($G$5,'Definición técnica de imagenes'!$A$1:$A$104,0)-1,1,COUNTIF('Definición técnica de imagenes'!$A$3:$A$102,$G$5),5),5,FALSE),'Definición técnica de imagenes'!$F$16),"")</f>
        <v>286 x 286 px</v>
      </c>
      <c r="H20" s="13" t="str">
        <f t="shared" ca="1" si="5"/>
        <v>MA_09_07_COREC190_IMG11a.png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500 x 500 px</v>
      </c>
      <c r="J20" s="64"/>
      <c r="K20" s="66"/>
      <c r="O20" s="2" t="str">
        <f>'Definición técnica de imagenes'!A32</f>
        <v>F10B</v>
      </c>
    </row>
    <row r="21" spans="1:15" s="11" customFormat="1" ht="129" customHeight="1" x14ac:dyDescent="0.25">
      <c r="A21" s="12" t="str">
        <f t="shared" si="6"/>
        <v>IMG12</v>
      </c>
      <c r="B21" s="62" t="s">
        <v>188</v>
      </c>
      <c r="C21" s="20" t="str">
        <f t="shared" si="0"/>
        <v>Recurso M7A</v>
      </c>
      <c r="D21" s="63" t="s">
        <v>189</v>
      </c>
      <c r="E21" s="63" t="s">
        <v>67</v>
      </c>
      <c r="F21" s="13" t="str">
        <f t="shared" ca="1" si="4"/>
        <v>MA_09_07_COREC190_IMG12.png</v>
      </c>
      <c r="G21" s="13" t="str">
        <f ca="1">IF($F21&lt;&gt;"",IF($G$4="Recurso",VLOOKUP($E21,OFFSET('Definición técnica de imagenes'!$A$1,MATCH($G$5,'Definición técnica de imagenes'!$A$1:$A$104,0)-1,1,COUNTIF('Definición técnica de imagenes'!$A$3:$A$102,$G$5),5),5,FALSE),'Definición técnica de imagenes'!$F$16),"")</f>
        <v>110 x 110 px</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63.5" customHeight="1" x14ac:dyDescent="0.25">
      <c r="A22" s="12" t="str">
        <f t="shared" si="6"/>
        <v>IMG13</v>
      </c>
      <c r="B22" s="62" t="s">
        <v>188</v>
      </c>
      <c r="C22" s="20" t="str">
        <f t="shared" si="0"/>
        <v>Recurso M7A</v>
      </c>
      <c r="D22" s="63" t="s">
        <v>189</v>
      </c>
      <c r="E22" s="63" t="s">
        <v>155</v>
      </c>
      <c r="F22" s="13" t="str">
        <f t="shared" ca="1" si="4"/>
        <v>MA_09_07_COREC190_IMG13n.png</v>
      </c>
      <c r="G22" s="13" t="str">
        <f ca="1">IF($F22&lt;&gt;"",IF($G$4="Recurso",VLOOKUP($E22,OFFSET('Definición técnica de imagenes'!$A$1,MATCH($G$5,'Definición técnica de imagenes'!$A$1:$A$104,0)-1,1,COUNTIF('Definición técnica de imagenes'!$A$3:$A$102,$G$5),5),5,FALSE),'Definición técnica de imagenes'!$F$16),"")</f>
        <v>286 x 286 px</v>
      </c>
      <c r="H22" s="13" t="str">
        <f t="shared" ca="1" si="5"/>
        <v>MA_09_07_COREC190_IMG13a.png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500 x 500 px</v>
      </c>
      <c r="J22" s="63"/>
      <c r="K22" s="69"/>
      <c r="O22" s="2" t="str">
        <f>'Definición técnica de imagenes'!A34</f>
        <v>F12</v>
      </c>
    </row>
    <row r="23" spans="1:15" s="11" customFormat="1" ht="159" customHeight="1" x14ac:dyDescent="0.25">
      <c r="A23" s="12" t="str">
        <f t="shared" si="6"/>
        <v>IMG14</v>
      </c>
      <c r="B23" s="62" t="s">
        <v>188</v>
      </c>
      <c r="C23" s="20" t="str">
        <f t="shared" si="0"/>
        <v>Recurso M7A</v>
      </c>
      <c r="D23" s="63" t="s">
        <v>189</v>
      </c>
      <c r="E23" s="63" t="s">
        <v>155</v>
      </c>
      <c r="F23" s="13" t="str">
        <f t="shared" ca="1" si="4"/>
        <v>MA_09_07_COREC190_IMG14n.png</v>
      </c>
      <c r="G23" s="13" t="str">
        <f ca="1">IF($F23&lt;&gt;"",IF($G$4="Recurso",VLOOKUP($E23,OFFSET('Definición técnica de imagenes'!$A$1,MATCH($G$5,'Definición técnica de imagenes'!$A$1:$A$104,0)-1,1,COUNTIF('Definición técnica de imagenes'!$A$3:$A$102,$G$5),5),5,FALSE),'Definición técnica de imagenes'!$F$16),"")</f>
        <v>286 x 286 px</v>
      </c>
      <c r="H23" s="13" t="str">
        <f t="shared" ca="1" si="5"/>
        <v>MA_09_07_COREC190_IMG14a.png</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500 x 500 px</v>
      </c>
      <c r="J23" s="64"/>
      <c r="K23" s="64"/>
      <c r="O23" s="2" t="str">
        <f>'Definición técnica de imagenes'!A35</f>
        <v>F13</v>
      </c>
    </row>
    <row r="24" spans="1:15" s="11" customFormat="1" ht="153" customHeight="1" x14ac:dyDescent="0.25">
      <c r="A24" s="12" t="str">
        <f t="shared" si="6"/>
        <v>IMG15</v>
      </c>
      <c r="B24" s="62" t="s">
        <v>188</v>
      </c>
      <c r="C24" s="20" t="str">
        <f t="shared" si="0"/>
        <v>Recurso M7A</v>
      </c>
      <c r="D24" s="63" t="s">
        <v>189</v>
      </c>
      <c r="E24" s="63" t="s">
        <v>155</v>
      </c>
      <c r="F24" s="13" t="str">
        <f t="shared" ca="1" si="4"/>
        <v>MA_09_07_COREC190_IMG15n.png</v>
      </c>
      <c r="G24" s="13" t="str">
        <f ca="1">IF($F24&lt;&gt;"",IF($G$4="Recurso",VLOOKUP($E24,OFFSET('Definición técnica de imagenes'!$A$1,MATCH($G$5,'Definición técnica de imagenes'!$A$1:$A$104,0)-1,1,COUNTIF('Definición técnica de imagenes'!$A$3:$A$102,$G$5),5),5,FALSE),'Definición técnica de imagenes'!$F$16),"")</f>
        <v>286 x 286 px</v>
      </c>
      <c r="H24" s="13" t="str">
        <f t="shared" ca="1" si="5"/>
        <v>MA_09_07_COREC190_IMG15a.png</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500 x 500 px</v>
      </c>
      <c r="J24" s="63"/>
      <c r="K24" s="65"/>
      <c r="O24" s="2" t="str">
        <f>'Definición técnica de imagenes'!A37</f>
        <v>F13B</v>
      </c>
    </row>
    <row r="25" spans="1:15" s="11" customFormat="1" ht="156" customHeight="1" x14ac:dyDescent="0.25">
      <c r="A25" s="12" t="str">
        <f t="shared" si="6"/>
        <v>IMG16</v>
      </c>
      <c r="B25" s="62" t="s">
        <v>188</v>
      </c>
      <c r="C25" s="20" t="str">
        <f t="shared" si="0"/>
        <v>Recurso M7A</v>
      </c>
      <c r="D25" s="63" t="s">
        <v>189</v>
      </c>
      <c r="E25" s="63" t="s">
        <v>155</v>
      </c>
      <c r="F25" s="13" t="str">
        <f t="shared" ca="1" si="4"/>
        <v>MA_09_07_COREC190_IMG16n.png</v>
      </c>
      <c r="G25" s="13" t="str">
        <f ca="1">IF($F25&lt;&gt;"",IF($G$4="Recurso",VLOOKUP($E25,OFFSET('Definición técnica de imagenes'!$A$1,MATCH($G$5,'Definición técnica de imagenes'!$A$1:$A$104,0)-1,1,COUNTIF('Definición técnica de imagenes'!$A$3:$A$102,$G$5),5),5,FALSE),'Definición técnica de imagenes'!$F$16),"")</f>
        <v>286 x 286 px</v>
      </c>
      <c r="H25" s="13" t="str">
        <f t="shared" ca="1" si="5"/>
        <v>MA_09_07_COREC190_IMG16a.png</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500 x 500 px</v>
      </c>
      <c r="J25" s="63"/>
      <c r="K25" s="64"/>
    </row>
    <row r="26" spans="1:15" s="11" customFormat="1" ht="114" customHeight="1" x14ac:dyDescent="0.25">
      <c r="A26" s="12" t="str">
        <f t="shared" si="6"/>
        <v>IMG17</v>
      </c>
      <c r="B26" s="62" t="s">
        <v>188</v>
      </c>
      <c r="C26" s="20" t="str">
        <f t="shared" si="0"/>
        <v>Recurso M7A</v>
      </c>
      <c r="D26" s="63" t="s">
        <v>189</v>
      </c>
      <c r="E26" s="63" t="s">
        <v>67</v>
      </c>
      <c r="F26" s="13" t="str">
        <f t="shared" ca="1" si="4"/>
        <v>MA_09_07_COREC190_IMG17.png</v>
      </c>
      <c r="G26" s="13" t="str">
        <f ca="1">IF($F26&lt;&gt;"",IF($G$4="Recurso",VLOOKUP($E26,OFFSET('Definición técnica de imagenes'!$A$1,MATCH($G$5,'Definición técnica de imagenes'!$A$1:$A$104,0)-1,1,COUNTIF('Definición técnica de imagenes'!$A$3:$A$102,$G$5),5),5,FALSE),'Definición técnica de imagenes'!$F$16),"")</f>
        <v>110 x 110 px</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0.75" customHeight="1" x14ac:dyDescent="0.25">
      <c r="A27" s="12" t="str">
        <f t="shared" si="6"/>
        <v>IMG18</v>
      </c>
      <c r="B27" s="62" t="s">
        <v>188</v>
      </c>
      <c r="C27" s="20" t="str">
        <f t="shared" si="0"/>
        <v>Recurso M7A</v>
      </c>
      <c r="D27" s="63" t="s">
        <v>189</v>
      </c>
      <c r="E27" s="63" t="s">
        <v>67</v>
      </c>
      <c r="F27" s="13" t="str">
        <f t="shared" ca="1" si="4"/>
        <v>MA_09_07_COREC190_IMG18.png</v>
      </c>
      <c r="G27" s="13" t="str">
        <f ca="1">IF($F27&lt;&gt;"",IF($G$4="Recurso",VLOOKUP($E27,OFFSET('Definición técnica de imagenes'!$A$1,MATCH($G$5,'Definición técnica de imagenes'!$A$1:$A$104,0)-1,1,COUNTIF('Definición técnica de imagenes'!$A$3:$A$102,$G$5),5),5,FALSE),'Definición técnica de imagenes'!$F$16),"")</f>
        <v>110 x 110 px</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56.75" customHeight="1" x14ac:dyDescent="0.25">
      <c r="A28" s="12" t="str">
        <f t="shared" si="6"/>
        <v>IMG19</v>
      </c>
      <c r="B28" s="62" t="s">
        <v>188</v>
      </c>
      <c r="C28" s="20" t="str">
        <f t="shared" si="0"/>
        <v>Recurso M7A</v>
      </c>
      <c r="D28" s="63" t="s">
        <v>189</v>
      </c>
      <c r="E28" s="63" t="s">
        <v>67</v>
      </c>
      <c r="F28" s="13" t="str">
        <f t="shared" ca="1" si="4"/>
        <v>MA_09_07_COREC190_IMG19.png</v>
      </c>
      <c r="G28" s="13" t="str">
        <f ca="1">IF($F28&lt;&gt;"",IF($G$4="Recurso",VLOOKUP($E28,OFFSET('Definición técnica de imagenes'!$A$1,MATCH($G$5,'Definición técnica de imagenes'!$A$1:$A$104,0)-1,1,COUNTIF('Definición técnica de imagenes'!$A$3:$A$102,$G$5),5),5,FALSE),'Definición técnica de imagenes'!$F$16),"")</f>
        <v>110 x 110 px</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150" customHeight="1" x14ac:dyDescent="0.25">
      <c r="A29" s="12" t="str">
        <f t="shared" si="6"/>
        <v>IMG20</v>
      </c>
      <c r="B29" s="62" t="s">
        <v>188</v>
      </c>
      <c r="C29" s="20" t="str">
        <f t="shared" si="0"/>
        <v>Recurso M7A</v>
      </c>
      <c r="D29" s="63" t="s">
        <v>189</v>
      </c>
      <c r="E29" s="63" t="s">
        <v>67</v>
      </c>
      <c r="F29" s="13" t="str">
        <f t="shared" ca="1" si="4"/>
        <v>MA_09_07_COREC190_IMG20.png</v>
      </c>
      <c r="G29" s="13" t="str">
        <f ca="1">IF($F29&lt;&gt;"",IF($G$4="Recurso",VLOOKUP($E29,OFFSET('Definición técnica de imagenes'!$A$1,MATCH($G$5,'Definición técnica de imagenes'!$A$1:$A$104,0)-1,1,COUNTIF('Definición técnica de imagenes'!$A$3:$A$102,$G$5),5),5,FALSE),'Definición técnica de imagenes'!$F$16),"")</f>
        <v>110 x 110 px</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92.25" customHeight="1" x14ac:dyDescent="0.25">
      <c r="A30" s="12" t="str">
        <f t="shared" si="6"/>
        <v>IMG21</v>
      </c>
      <c r="B30" s="62" t="s">
        <v>188</v>
      </c>
      <c r="C30" s="20" t="str">
        <f t="shared" si="0"/>
        <v>Recurso M7A</v>
      </c>
      <c r="D30" s="63" t="s">
        <v>189</v>
      </c>
      <c r="E30" s="63" t="s">
        <v>155</v>
      </c>
      <c r="F30" s="13" t="str">
        <f t="shared" ca="1" si="4"/>
        <v>MA_09_07_COREC190_IMG21n.png</v>
      </c>
      <c r="G30" s="13" t="str">
        <f ca="1">IF($F30&lt;&gt;"",IF($G$4="Recurso",VLOOKUP($E30,OFFSET('Definición técnica de imagenes'!$A$1,MATCH($G$5,'Definición técnica de imagenes'!$A$1:$A$104,0)-1,1,COUNTIF('Definición técnica de imagenes'!$A$3:$A$102,$G$5),5),5,FALSE),'Definición técnica de imagenes'!$F$16),"")</f>
        <v>286 x 286 px</v>
      </c>
      <c r="H30" s="13" t="str">
        <f t="shared" ca="1" si="5"/>
        <v>MA_09_07_COREC190_IMG21a.png</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500 x 500 px</v>
      </c>
      <c r="J30" s="64"/>
      <c r="K30" s="64"/>
    </row>
    <row r="31" spans="1:15" s="11" customFormat="1" ht="51" customHeight="1" x14ac:dyDescent="0.25">
      <c r="A31" s="12" t="str">
        <f t="shared" si="6"/>
        <v>IMG22</v>
      </c>
      <c r="B31" s="62" t="s">
        <v>188</v>
      </c>
      <c r="C31" s="20" t="str">
        <f t="shared" si="0"/>
        <v>Recurso M7A</v>
      </c>
      <c r="D31" s="63" t="s">
        <v>189</v>
      </c>
      <c r="E31" s="63" t="s">
        <v>67</v>
      </c>
      <c r="F31" s="13" t="str">
        <f t="shared" ca="1" si="4"/>
        <v>MA_09_07_COREC190_IMG22.png</v>
      </c>
      <c r="G31" s="13" t="str">
        <f ca="1">IF($F31&lt;&gt;"",IF($G$4="Recurso",VLOOKUP($E31,OFFSET('Definición técnica de imagenes'!$A$1,MATCH($G$5,'Definición técnica de imagenes'!$A$1:$A$104,0)-1,1,COUNTIF('Definición técnica de imagenes'!$A$3:$A$102,$G$5),5),5,FALSE),'Definición técnica de imagenes'!$F$16),"")</f>
        <v>110 x 110 px</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45" customHeight="1" x14ac:dyDescent="0.25">
      <c r="A32" s="12" t="str">
        <f t="shared" si="6"/>
        <v>IMG23</v>
      </c>
      <c r="B32" s="62" t="s">
        <v>188</v>
      </c>
      <c r="C32" s="20" t="str">
        <f t="shared" si="0"/>
        <v>Recurso M7A</v>
      </c>
      <c r="D32" s="63" t="s">
        <v>189</v>
      </c>
      <c r="E32" s="63" t="s">
        <v>67</v>
      </c>
      <c r="F32" s="13" t="str">
        <f t="shared" ca="1" si="4"/>
        <v>MA_09_07_COREC190_IMG23.png</v>
      </c>
      <c r="G32" s="13" t="str">
        <f ca="1">IF($F32&lt;&gt;"",IF($G$4="Recurso",VLOOKUP($E32,OFFSET('Definición técnica de imagenes'!$A$1,MATCH($G$5,'Definición técnica de imagenes'!$A$1:$A$104,0)-1,1,COUNTIF('Definición técnica de imagenes'!$A$3:$A$102,$G$5),5),5,FALSE),'Definición técnica de imagenes'!$F$16),"")</f>
        <v>110 x 110 px</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64.5" customHeight="1" x14ac:dyDescent="0.25">
      <c r="A33" s="12" t="str">
        <f t="shared" si="6"/>
        <v>IMG24</v>
      </c>
      <c r="B33" s="62" t="s">
        <v>188</v>
      </c>
      <c r="C33" s="20" t="str">
        <f t="shared" si="0"/>
        <v>Recurso M7A</v>
      </c>
      <c r="D33" s="63" t="s">
        <v>189</v>
      </c>
      <c r="E33" s="63" t="s">
        <v>67</v>
      </c>
      <c r="F33" s="13" t="str">
        <f t="shared" ca="1" si="4"/>
        <v>MA_09_07_COREC190_IMG24.png</v>
      </c>
      <c r="G33" s="13" t="str">
        <f ca="1">IF($F33&lt;&gt;"",IF($G$4="Recurso",VLOOKUP($E33,OFFSET('Definición técnica de imagenes'!$A$1,MATCH($G$5,'Definición técnica de imagenes'!$A$1:$A$104,0)-1,1,COUNTIF('Definición técnica de imagenes'!$A$3:$A$102,$G$5),5),5,FALSE),'Definición técnica de imagenes'!$F$16),"")</f>
        <v>110 x 110 px</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58.5" customHeight="1" x14ac:dyDescent="0.25">
      <c r="A34" s="12" t="str">
        <f t="shared" si="6"/>
        <v>IMG25</v>
      </c>
      <c r="B34" s="62" t="s">
        <v>188</v>
      </c>
      <c r="C34" s="20" t="str">
        <f t="shared" si="0"/>
        <v>Recurso M7A</v>
      </c>
      <c r="D34" s="63" t="s">
        <v>189</v>
      </c>
      <c r="E34" s="63" t="s">
        <v>67</v>
      </c>
      <c r="F34" s="13" t="str">
        <f t="shared" ca="1" si="4"/>
        <v>MA_09_07_COREC190_IMG25.png</v>
      </c>
      <c r="G34" s="13" t="str">
        <f ca="1">IF($F34&lt;&gt;"",IF($G$4="Recurso",VLOOKUP($E34,OFFSET('Definición técnica de imagenes'!$A$1,MATCH($G$5,'Definición técnica de imagenes'!$A$1:$A$104,0)-1,1,COUNTIF('Definición técnica de imagenes'!$A$3:$A$102,$G$5),5),5,FALSE),'Definición técnica de imagenes'!$F$16),"")</f>
        <v>110 x 110 px</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51.75" customHeight="1" x14ac:dyDescent="0.25">
      <c r="A35" s="12" t="str">
        <f t="shared" si="6"/>
        <v>IMG26</v>
      </c>
      <c r="B35" s="62" t="s">
        <v>188</v>
      </c>
      <c r="C35" s="20" t="str">
        <f t="shared" si="0"/>
        <v>Recurso M7A</v>
      </c>
      <c r="D35" s="63" t="s">
        <v>189</v>
      </c>
      <c r="E35" s="63" t="s">
        <v>155</v>
      </c>
      <c r="F35" s="13" t="str">
        <f t="shared" ca="1" si="4"/>
        <v>MA_09_07_COREC190_IMG26n.png</v>
      </c>
      <c r="G35" s="13" t="str">
        <f ca="1">IF($F35&lt;&gt;"",IF($G$4="Recurso",VLOOKUP($E35,OFFSET('Definición técnica de imagenes'!$A$1,MATCH($G$5,'Definición técnica de imagenes'!$A$1:$A$104,0)-1,1,COUNTIF('Definición técnica de imagenes'!$A$3:$A$102,$G$5),5),5,FALSE),'Definición técnica de imagenes'!$F$16),"")</f>
        <v>286 x 286 px</v>
      </c>
      <c r="H35" s="13" t="str">
        <f t="shared" ca="1" si="5"/>
        <v>MA_09_07_COREC190_IMG26a.png</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500 x 500 px</v>
      </c>
      <c r="J35" s="63"/>
      <c r="K35" s="65"/>
      <c r="O35" s="2"/>
    </row>
    <row r="36" spans="1:15" s="11" customFormat="1" ht="63.75" customHeight="1" x14ac:dyDescent="0.25">
      <c r="A36" s="12" t="str">
        <f t="shared" si="6"/>
        <v>IMG27</v>
      </c>
      <c r="B36" s="62" t="s">
        <v>188</v>
      </c>
      <c r="C36" s="20" t="str">
        <f t="shared" si="0"/>
        <v>Recurso M7A</v>
      </c>
      <c r="D36" s="63" t="s">
        <v>189</v>
      </c>
      <c r="E36" s="63" t="s">
        <v>67</v>
      </c>
      <c r="F36" s="13" t="str">
        <f t="shared" ca="1" si="4"/>
        <v>MA_09_07_COREC190_IMG27.png</v>
      </c>
      <c r="G36" s="13" t="str">
        <f ca="1">IF($F36&lt;&gt;"",IF($G$4="Recurso",VLOOKUP($E36,OFFSET('Definición técnica de imagenes'!$A$1,MATCH($G$5,'Definición técnica de imagenes'!$A$1:$A$104,0)-1,1,COUNTIF('Definición técnica de imagenes'!$A$3:$A$102,$G$5),5),5,FALSE),'Definición técnica de imagenes'!$F$16),"")</f>
        <v>110 x 110 px</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56.25" customHeight="1" x14ac:dyDescent="0.25">
      <c r="A37" s="12" t="str">
        <f t="shared" si="6"/>
        <v>IMG28</v>
      </c>
      <c r="B37" s="62" t="s">
        <v>188</v>
      </c>
      <c r="C37" s="20" t="str">
        <f t="shared" si="0"/>
        <v>Recurso M7A</v>
      </c>
      <c r="D37" s="63" t="s">
        <v>189</v>
      </c>
      <c r="E37" s="63" t="s">
        <v>67</v>
      </c>
      <c r="F37" s="13" t="str">
        <f t="shared" ca="1" si="4"/>
        <v>MA_09_07_COREC190_IMG28.png</v>
      </c>
      <c r="G37" s="13" t="str">
        <f ca="1">IF($F37&lt;&gt;"",IF($G$4="Recurso",VLOOKUP($E37,OFFSET('Definición técnica de imagenes'!$A$1,MATCH($G$5,'Definición técnica de imagenes'!$A$1:$A$104,0)-1,1,COUNTIF('Definición técnica de imagenes'!$A$3:$A$102,$G$5),5),5,FALSE),'Definición técnica de imagenes'!$F$16),"")</f>
        <v>110 x 110 px</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77.25" customHeight="1" x14ac:dyDescent="0.25">
      <c r="A38" s="12" t="str">
        <f t="shared" si="6"/>
        <v>IMG29</v>
      </c>
      <c r="B38" s="62" t="s">
        <v>188</v>
      </c>
      <c r="C38" s="20" t="str">
        <f t="shared" si="0"/>
        <v>Recurso M7A</v>
      </c>
      <c r="D38" s="63" t="s">
        <v>189</v>
      </c>
      <c r="E38" s="63" t="s">
        <v>67</v>
      </c>
      <c r="F38" s="13" t="str">
        <f t="shared" ca="1" si="4"/>
        <v>MA_09_07_COREC190_IMG29.png</v>
      </c>
      <c r="G38" s="13" t="str">
        <f ca="1">IF($F38&lt;&gt;"",IF($G$4="Recurso",VLOOKUP($E38,OFFSET('Definición técnica de imagenes'!$A$1,MATCH($G$5,'Definición técnica de imagenes'!$A$1:$A$104,0)-1,1,COUNTIF('Definición técnica de imagenes'!$A$3:$A$102,$G$5),5),5,FALSE),'Definición técnica de imagenes'!$F$16),"")</f>
        <v>110 x 110 px</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62.25" customHeight="1" x14ac:dyDescent="0.25">
      <c r="A39" s="12" t="str">
        <f t="shared" si="6"/>
        <v>IMG30</v>
      </c>
      <c r="B39" s="62" t="s">
        <v>188</v>
      </c>
      <c r="C39" s="20" t="str">
        <f t="shared" si="0"/>
        <v>Recurso M7A</v>
      </c>
      <c r="D39" s="63" t="s">
        <v>189</v>
      </c>
      <c r="E39" s="63" t="s">
        <v>67</v>
      </c>
      <c r="F39" s="13" t="str">
        <f t="shared" ca="1" si="4"/>
        <v>MA_09_07_COREC190_IMG30.png</v>
      </c>
      <c r="G39" s="13" t="str">
        <f ca="1">IF($F39&lt;&gt;"",IF($G$4="Recurso",VLOOKUP($E39,OFFSET('Definición técnica de imagenes'!$A$1,MATCH($G$5,'Definición técnica de imagenes'!$A$1:$A$104,0)-1,1,COUNTIF('Definición técnica de imagenes'!$A$3:$A$102,$G$5),5),5,FALSE),'Definición técnica de imagenes'!$F$16),"")</f>
        <v>110 x 110 px</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arranala</cp:lastModifiedBy>
  <dcterms:created xsi:type="dcterms:W3CDTF">2014-07-01T23:43:25Z</dcterms:created>
  <dcterms:modified xsi:type="dcterms:W3CDTF">2016-02-29T02:36:34Z</dcterms:modified>
</cp:coreProperties>
</file>