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EdgarJosué\Documents\GitHub\Matematicas\fuentes\contenidos\grado08\guion10\Solicitudes_graficas_MA_08_10_CO\"/>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3875" windowHeight="1059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K45" i="2"/>
  <c r="J21" i="2"/>
  <c r="I21" i="2"/>
  <c r="D17" i="2" s="1"/>
  <c r="D18" i="2" s="1"/>
  <c r="H21"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s="1"/>
  <c r="A12" i="1" s="1"/>
  <c r="F12" i="1" s="1"/>
  <c r="G12" i="1" s="1"/>
  <c r="M8" i="1"/>
  <c r="M7" i="1"/>
  <c r="M6" i="1"/>
  <c r="M5" i="1"/>
  <c r="F5" i="1"/>
  <c r="M4" i="1"/>
  <c r="M3" i="1"/>
  <c r="M2" i="1"/>
  <c r="M1" i="1"/>
  <c r="E9" i="1" s="1"/>
  <c r="D5" i="2" l="1"/>
  <c r="D7" i="2" s="1"/>
  <c r="H12" i="1"/>
  <c r="H11" i="1"/>
  <c r="F11" i="1"/>
  <c r="G11" i="1" s="1"/>
  <c r="H10" i="1"/>
  <c r="A13" i="1"/>
  <c r="F10" i="1"/>
  <c r="G10" i="1" s="1"/>
  <c r="F13" i="1" l="1"/>
  <c r="G13" i="1" s="1"/>
  <c r="H13" i="1"/>
  <c r="A14" i="1"/>
  <c r="F14" i="1" l="1"/>
  <c r="G14" i="1" s="1"/>
  <c r="H14" i="1"/>
  <c r="A15" i="1"/>
  <c r="F15" i="1" l="1"/>
  <c r="G15" i="1" s="1"/>
  <c r="H15" i="1"/>
  <c r="A16" i="1"/>
  <c r="F16" i="1" l="1"/>
  <c r="G16" i="1" s="1"/>
  <c r="H16" i="1"/>
  <c r="A17" i="1"/>
  <c r="F17" i="1" l="1"/>
  <c r="G17" i="1" s="1"/>
  <c r="H17" i="1"/>
  <c r="A18" i="1"/>
  <c r="F18" i="1" l="1"/>
  <c r="G18" i="1" s="1"/>
  <c r="H18" i="1"/>
  <c r="A19" i="1"/>
  <c r="F19" i="1" l="1"/>
  <c r="G19" i="1" s="1"/>
  <c r="H19" i="1"/>
  <c r="A20" i="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<sst xmlns="http://schemas.openxmlformats.org/spreadsheetml/2006/main" count="399" uniqueCount="202">
  <si>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</si>
  <si>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</si>
  <si>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</si>
  <si>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</si>
  <si>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</si>
  <si>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</si>
  <si>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</si>
  <si>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</si>
  <si>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</si>
  <si>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</si>
  <si>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</si>
  <si>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</si>
  <si>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</si>
  <si>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</si>
  <si>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</si>
  <si>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</si>
  <si>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</si>
  <si>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</si>
  <si>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</si>
  <si>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</si>
  <si>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</si>
  <si>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</si>
  <si>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</si>
  <si>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</si>
  <si>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</si>
  <si>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</si>
  <si>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</si>
  <si>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</si>
  <si>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</si>
  <si>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</si>
  <si>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</si>
  <si>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</si>
  <si>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</si>
  <si>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</si>
  <si>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</si>
  <si>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</si>
  <si>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</si>
  <si>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</si>
  <si>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</si>
  <si>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</si>
  <si>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</si>
  <si>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</si>
  <si>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</si>
  <si>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</si>
  <si>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</si>
  <si>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</si>
  <si>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</si>
  <si>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</si>
  <si>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</si>
  <si>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</si>
  <si>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</si>
  <si>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</si>
  <si>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</si>
  <si>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</si>
  <si>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</si>
  <si>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</si>
  <si>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</si>
  <si>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</si>
  <si>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</si>
  <si>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</si>
  <si>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</si>
  <si>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</si>
  <si>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</si>
  <si>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</si>
  <si>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</si>
  <si>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</si>
  <si>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</si>
  <si>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</si>
  <si>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</si>
  <si>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</si>
  <si>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</si>
  <si>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</si>
  <si>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</si>
  <si>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</si>
  <si>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</si>
  <si>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</si>
  <si>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</si>
  <si>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</si>
  <si>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</si>
  <si>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</si>
  <si>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</si>
  <si>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</si>
  <si>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</si>
  <si>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</si>
  <si>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</si>
  <si>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</si>
  <si>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</si>
  <si>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</si>
  <si>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</si>
  <si>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</si>
  <si>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</si>
  <si>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</si>
  <si>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</si>
  <si>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</si>
  <si>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</si>
  <si>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</si>
  <si>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</si>
  <si>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</si>
  <si>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</si>
  <si>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</si>
  <si>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</si>
  <si>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</si>
  <si>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</si>
  <si>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</si>
  <si>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</si>
  <si>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</si>
  <si>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</si>
  <si>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</si>
  <si>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</si>
  <si>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</si>
  <si>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</si>
  <si>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</si>
  <si>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</si>
  <si>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</si>
  <si>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</si>
  <si>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</si>
  <si>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</si>
  <si>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</si>
  <si>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</si>
  <si>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</si>
  <si>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</si>
  <si>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</si>
  <si>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</si>
  <si>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</si>
  <si>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</si>
  <si>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</si>
  <si>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</si>
  <si>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</si>
  <si>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</si>
  <si>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</si>
  <si>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</si>
  <si>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</si>
  <si>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</si>
  <si>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</si>
  <si>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</si>
  <si>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</si>
  <si>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</si>
  <si>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</si>
  <si>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</si>
  <si>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</si>
  <si>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</si>
  <si>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</si>
  <si>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</si>
  <si>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</si>
  <si>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</si>
  <si>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</si>
  <si>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</si>
  <si>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</si>
  <si>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</si>
  <si>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</si>
  <si>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</si>
  <si>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</si>
  <si>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</si>
  <si>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</si>
  <si>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</si>
  <si>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</si>
  <si>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</si>
  <si>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</si>
  <si>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</si>
  <si>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</si>
  <si>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</si>
  <si>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</si>
  <si>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</si>
  <si>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</si>
  <si>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</si>
  <si>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</si>
  <si>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</si>
  <si>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</si>
  <si>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</si>
  <si>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</si>
  <si>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</si>
  <si>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</si>
  <si>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</si>
  <si>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</si>
  <si>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</si>
  <si>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</si>
  <si>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</si>
  <si>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</si>
  <si>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</si>
  <si>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</si>
  <si>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</si>
  <si>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</si>
  <si>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</si>
  <si>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</si>
  <si>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</si>
  <si>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</si>
  <si>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</si>
  <si>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MA_08_10_CO_REC310</t>
  </si>
  <si>
    <t>Poliedros y cuerpos de revolución</t>
  </si>
  <si>
    <t>Ilustración</t>
  </si>
  <si>
    <t>balón de futbol del mundial 2014 pregunta 1</t>
  </si>
  <si>
    <t>ninguna</t>
  </si>
  <si>
    <t>la luna pregunta 2</t>
  </si>
  <si>
    <t>un cono amarillo pregunta 3</t>
  </si>
  <si>
    <t>un cilindro rojo pregunta 4</t>
  </si>
  <si>
    <t>cuatro poliedros pregunta 5</t>
  </si>
  <si>
    <t>pirámide con medidas laterales específicas pregunta 6</t>
  </si>
  <si>
    <t>pirámide con medidas laterales específicas pregunta 7</t>
  </si>
  <si>
    <t>cono con medidas específicas pregunta 8</t>
  </si>
  <si>
    <t>prisma con medidas específicas pregunta 9</t>
  </si>
  <si>
    <t>prisma con medidas específicas pregunta 10</t>
  </si>
  <si>
    <t>Josué Malagón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</si>
</sst>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09">
    <xf numFmtId="0" fontId="0" fillId="0" borderId="0" xfId="0"/>
    <xf numFmtId="0" fontId="0" fillId="0" borderId="0" xfId="0" applyBorder="1"/>
    <xf numFmtId="0" fontId="3" fillId="0" borderId="0" xfId="0" applyFont="1" applyBorder="1"/>
    <xf numFmtId="0" fontId="3" fillId="2" borderId="1" xfId="0" applyFont="1" applyFill="1" applyBorder="1"/>
    <xf numFmtId="0" fontId="3" fillId="2" borderId="4" xfId="0" applyFont="1" applyFill="1" applyBorder="1"/>
    <xf numFmtId="0" fontId="0" fillId="0" borderId="0" xfId="0" applyBorder="1" applyAlignment="1"/>
    <xf numFmtId="0" fontId="3" fillId="2" borderId="8" xfId="0" applyFont="1" applyFill="1" applyBorder="1"/>
    <xf numFmtId="0" fontId="3" fillId="0" borderId="0" xfId="0" applyFont="1" applyBorder="1" applyAlignment="1">
      <alignment horizontal="left"/>
    </xf>
    <xf numFmtId="0" fontId="3" fillId="0" borderId="0" xfId="0" applyFont="1" applyFill="1" applyBorder="1"/>
    <xf numFmtId="0" fontId="0" fillId="0" borderId="0" xfId="0" applyFill="1" applyBorder="1"/>
    <xf numFmtId="0" fontId="3" fillId="0" borderId="0" xfId="0" applyFont="1" applyFill="1" applyBorder="1" applyAlignment="1">
      <alignment horizontal="left"/>
    </xf>
    <xf numFmtId="0" fontId="3" fillId="0" borderId="0" xfId="0" applyFont="1" applyFill="1" applyBorder="1" applyAlignment="1">
      <alignment wrapText="1"/>
    </xf>
    <xf numFmtId="1" fontId="3" fillId="0" borderId="5" xfId="0" applyNumberFormat="1" applyFont="1" applyFill="1" applyBorder="1" applyAlignment="1">
      <alignment vertical="center" wrapText="1"/>
    </xf>
    <xf numFmtId="0" fontId="3" fillId="0" borderId="5" xfId="0" applyFont="1" applyFill="1" applyBorder="1" applyAlignment="1">
      <alignment vertical="center" wrapText="1"/>
    </xf>
    <xf numFmtId="0" fontId="0" fillId="0" borderId="0" xfId="0" applyBorder="1" applyAlignment="1">
      <alignment wrapText="1"/>
    </xf>
    <xf numFmtId="0" fontId="3" fillId="0" borderId="0" xfId="0" applyFont="1" applyBorder="1" applyAlignment="1">
      <alignment wrapText="1"/>
    </xf>
    <xf numFmtId="0" fontId="3" fillId="0" borderId="0" xfId="0" applyFont="1" applyFill="1" applyBorder="1" applyAlignment="1">
      <alignment horizontal="center" wrapText="1"/>
    </xf>
    <xf numFmtId="0" fontId="4" fillId="5" borderId="12" xfId="0" applyFont="1" applyFill="1" applyBorder="1" applyAlignment="1">
      <alignment horizontal="center" vertical="center"/>
    </xf>
    <xf numFmtId="0" fontId="4" fillId="5" borderId="12" xfId="0" applyFont="1" applyFill="1" applyBorder="1" applyAlignment="1">
      <alignment horizontal="center" vertical="center" wrapText="1"/>
    </xf>
    <xf numFmtId="0" fontId="4" fillId="5" borderId="11" xfId="0" applyFont="1" applyFill="1" applyBorder="1" applyAlignment="1">
      <alignment horizontal="center" vertical="center" wrapText="1"/>
    </xf>
    <xf numFmtId="1" fontId="3" fillId="0" borderId="5" xfId="0" applyNumberFormat="1" applyFont="1" applyFill="1" applyBorder="1" applyAlignment="1">
      <alignment horizontal="left" vertical="center" wrapText="1"/>
    </xf>
    <xf numFmtId="0" fontId="4" fillId="5" borderId="13" xfId="0" applyFont="1" applyFill="1" applyBorder="1" applyAlignment="1">
      <alignment horizontal="center" vertical="center"/>
    </xf>
    <xf numFmtId="0" fontId="0" fillId="0" borderId="0" xfId="0" applyAlignment="1">
      <alignment vertical="center" wrapText="1"/>
    </xf>
    <xf numFmtId="0" fontId="10" fillId="0" borderId="0" xfId="0" applyFont="1" applyBorder="1"/>
    <xf numFmtId="0" fontId="11"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2"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2" borderId="5" xfId="0" applyFont="1" applyFill="1" applyBorder="1"/>
    <xf numFmtId="164" fontId="10" fillId="0" borderId="0" xfId="0" applyNumberFormat="1" applyFont="1" applyBorder="1" applyAlignment="1">
      <alignment horizontal="center"/>
    </xf>
    <xf numFmtId="0" fontId="16" fillId="8" borderId="0" xfId="0" applyFont="1" applyFill="1" applyAlignment="1">
      <alignment horizontal="center" vertical="center" wrapText="1"/>
    </xf>
    <xf numFmtId="0" fontId="17" fillId="0" borderId="28" xfId="0" applyFont="1" applyFill="1" applyBorder="1" applyAlignment="1">
      <alignment vertical="center" wrapText="1"/>
    </xf>
    <xf numFmtId="0" fontId="0" fillId="0" borderId="0" xfId="0" applyFill="1" applyAlignment="1">
      <alignment vertical="center" wrapText="1"/>
    </xf>
    <xf numFmtId="0" fontId="17" fillId="0" borderId="29" xfId="0" applyFont="1" applyFill="1" applyBorder="1" applyAlignment="1">
      <alignment vertical="center" wrapText="1"/>
    </xf>
    <xf numFmtId="0" fontId="18" fillId="0" borderId="29" xfId="0" applyFont="1" applyFill="1" applyBorder="1" applyAlignment="1">
      <alignment vertical="center" wrapText="1"/>
    </xf>
    <xf numFmtId="0" fontId="17" fillId="0" borderId="29" xfId="0" applyFont="1" applyBorder="1" applyAlignment="1">
      <alignment vertical="center" wrapText="1"/>
    </xf>
    <xf numFmtId="0" fontId="19" fillId="0" borderId="29" xfId="0" applyFont="1" applyBorder="1" applyAlignment="1">
      <alignment vertical="center" wrapText="1"/>
    </xf>
    <xf numFmtId="0" fontId="18" fillId="0" borderId="29" xfId="0" applyFont="1" applyBorder="1" applyAlignment="1">
      <alignment vertical="center" wrapText="1"/>
    </xf>
    <xf numFmtId="0" fontId="20" fillId="0" borderId="0" xfId="0" applyFont="1" applyAlignment="1">
      <alignment vertical="center" wrapText="1"/>
    </xf>
    <xf numFmtId="0" fontId="21" fillId="0" borderId="29" xfId="0" applyFont="1" applyFill="1" applyBorder="1" applyAlignment="1">
      <alignment vertical="center" wrapText="1"/>
    </xf>
    <xf numFmtId="0" fontId="22" fillId="0" borderId="0" xfId="0" applyFont="1" applyAlignment="1">
      <alignment vertical="center" wrapText="1"/>
    </xf>
    <xf numFmtId="0" fontId="12"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1" fillId="5" borderId="32" xfId="0" applyFont="1" applyFill="1" applyBorder="1" applyAlignment="1">
      <alignment horizontal="center" vertical="center"/>
    </xf>
    <xf numFmtId="0" fontId="10" fillId="0" borderId="0" xfId="0" applyNumberFormat="1" applyFont="1" applyBorder="1" applyAlignment="1">
      <alignment horizontal="center"/>
    </xf>
    <xf numFmtId="0" fontId="12" fillId="0" borderId="33" xfId="0" applyFont="1" applyBorder="1" applyAlignment="1">
      <alignment vertical="center" wrapText="1"/>
    </xf>
    <xf numFmtId="0" fontId="0" fillId="0" borderId="31" xfId="0" quotePrefix="1" applyBorder="1" applyAlignment="1">
      <alignment vertical="center" wrapText="1"/>
    </xf>
    <xf numFmtId="0" fontId="15" fillId="0" borderId="5" xfId="0" applyFont="1" applyBorder="1" applyProtection="1">
      <protection locked="0"/>
    </xf>
    <xf numFmtId="1" fontId="3" fillId="0" borderId="5" xfId="0" applyNumberFormat="1" applyFont="1" applyFill="1" applyBorder="1" applyAlignment="1" applyProtection="1">
      <alignment vertical="center" wrapText="1"/>
      <protection locked="0"/>
    </xf>
    <xf numFmtId="0" fontId="3" fillId="0" borderId="5" xfId="0" applyFont="1" applyFill="1" applyBorder="1" applyAlignment="1" applyProtection="1">
      <alignment vertical="center" wrapText="1"/>
      <protection locked="0"/>
    </xf>
    <xf numFmtId="0" fontId="7" fillId="0" borderId="5" xfId="0" applyFont="1" applyBorder="1" applyAlignment="1" applyProtection="1">
      <alignment wrapText="1"/>
      <protection locked="0"/>
    </xf>
    <xf numFmtId="0" fontId="3" fillId="0" borderId="5" xfId="0" applyFont="1" applyFill="1" applyBorder="1" applyAlignment="1" applyProtection="1">
      <alignment wrapText="1"/>
      <protection locked="0"/>
    </xf>
    <xf numFmtId="0" fontId="8" fillId="0" borderId="5" xfId="0" applyFont="1" applyBorder="1" applyAlignment="1" applyProtection="1">
      <alignment wrapText="1"/>
      <protection locked="0"/>
    </xf>
    <xf numFmtId="0" fontId="9"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7" fillId="0" borderId="5" xfId="0" applyFont="1" applyBorder="1" applyAlignment="1" applyProtection="1">
      <alignment vertical="center"/>
      <protection locked="0"/>
    </xf>
    <xf numFmtId="0" fontId="7" fillId="0" borderId="5" xfId="0" applyFont="1" applyBorder="1" applyProtection="1">
      <protection locked="0"/>
    </xf>
    <xf numFmtId="0" fontId="17" fillId="0" borderId="0" xfId="0" applyFont="1" applyBorder="1" applyAlignment="1">
      <alignment vertical="center" wrapText="1"/>
    </xf>
    <xf numFmtId="0" fontId="17" fillId="0" borderId="29" xfId="0" applyFont="1" applyFill="1" applyBorder="1" applyAlignment="1">
      <alignment vertical="center"/>
    </xf>
    <xf numFmtId="0" fontId="4" fillId="0" borderId="3" xfId="0" applyFont="1" applyBorder="1" applyAlignment="1" applyProtection="1">
      <alignment horizontal="left" vertical="center" wrapText="1"/>
      <protection locked="0"/>
    </xf>
    <xf numFmtId="0" fontId="24" fillId="0" borderId="29" xfId="0" applyFont="1" applyBorder="1" applyAlignment="1">
      <alignment vertical="center" wrapText="1"/>
    </xf>
    <xf numFmtId="0" fontId="24" fillId="0" borderId="29" xfId="0" applyFont="1" applyFill="1" applyBorder="1" applyAlignment="1">
      <alignment vertical="center" wrapText="1"/>
    </xf>
    <xf numFmtId="0" fontId="23" fillId="0" borderId="0" xfId="0" applyFont="1" applyAlignment="1">
      <alignment vertical="center" wrapText="1"/>
    </xf>
    <xf numFmtId="0" fontId="1" fillId="0" borderId="0" xfId="0" applyFont="1"/>
    <xf numFmtId="0" fontId="4" fillId="3" borderId="24" xfId="0" applyFont="1" applyFill="1" applyBorder="1" applyAlignment="1">
      <alignment horizontal="center" vertical="center"/>
    </xf>
    <xf numFmtId="0" fontId="4" fillId="3" borderId="25" xfId="0" applyFont="1" applyFill="1" applyBorder="1" applyAlignment="1">
      <alignment horizontal="center" vertical="center"/>
    </xf>
    <xf numFmtId="164" fontId="10" fillId="0" borderId="27" xfId="0" applyNumberFormat="1" applyFont="1" applyBorder="1" applyAlignment="1" applyProtection="1">
      <alignment horizontal="center"/>
      <protection locked="0"/>
    </xf>
    <xf numFmtId="164" fontId="10" fillId="0" borderId="26" xfId="0" applyNumberFormat="1" applyFont="1" applyBorder="1" applyAlignment="1" applyProtection="1">
      <alignment horizontal="center"/>
      <protection locked="0"/>
    </xf>
    <xf numFmtId="0" fontId="11" fillId="5" borderId="24" xfId="0" applyFont="1" applyFill="1" applyBorder="1" applyAlignment="1">
      <alignment horizontal="center" vertical="center"/>
    </xf>
    <xf numFmtId="0" fontId="4" fillId="5" borderId="31" xfId="0" applyFont="1" applyFill="1" applyBorder="1" applyAlignment="1">
      <alignment horizontal="center" vertical="center"/>
    </xf>
    <xf numFmtId="0" fontId="4" fillId="5" borderId="25" xfId="0" applyFont="1" applyFill="1" applyBorder="1" applyAlignment="1">
      <alignment horizontal="center" vertical="center"/>
    </xf>
    <xf numFmtId="0" fontId="3" fillId="0" borderId="2" xfId="0" applyFont="1" applyFill="1" applyBorder="1" applyAlignment="1" applyProtection="1">
      <protection locked="0"/>
    </xf>
    <xf numFmtId="0" fontId="3" fillId="0" borderId="3" xfId="0" applyFont="1" applyFill="1" applyBorder="1" applyAlignment="1" applyProtection="1">
      <protection locked="0"/>
    </xf>
    <xf numFmtId="0" fontId="3" fillId="0" borderId="5" xfId="0" applyFont="1" applyFill="1" applyBorder="1" applyAlignment="1" applyProtection="1">
      <protection locked="0"/>
    </xf>
    <xf numFmtId="0" fontId="3" fillId="0" borderId="6" xfId="0" applyFont="1" applyFill="1" applyBorder="1" applyAlignment="1" applyProtection="1">
      <protection locked="0"/>
    </xf>
    <xf numFmtId="0" fontId="3" fillId="0" borderId="9" xfId="0" applyFont="1" applyFill="1" applyBorder="1" applyAlignment="1" applyProtection="1">
      <protection locked="0"/>
    </xf>
    <xf numFmtId="0" fontId="3" fillId="0" borderId="10" xfId="0" applyFont="1" applyFill="1" applyBorder="1" applyAlignment="1" applyProtection="1">
      <protection locked="0"/>
    </xf>
    <xf numFmtId="0" fontId="2" fillId="0" borderId="34" xfId="0" applyFont="1" applyBorder="1" applyAlignment="1">
      <alignment horizontal="center" vertical="center" wrapText="1"/>
    </xf>
    <xf numFmtId="0" fontId="2" fillId="0" borderId="35" xfId="0" applyFont="1" applyBorder="1" applyAlignment="1">
      <alignment horizontal="center" vertical="center" wrapText="1"/>
    </xf>
    <xf numFmtId="0" fontId="13" fillId="6" borderId="14" xfId="0" applyFont="1" applyFill="1" applyBorder="1" applyAlignment="1">
      <alignment horizontal="center" vertical="center" wrapText="1"/>
    </xf>
    <xf numFmtId="0" fontId="13" fillId="6" borderId="15" xfId="0" applyFont="1" applyFill="1" applyBorder="1" applyAlignment="1">
      <alignment horizontal="center" vertical="center" wrapText="1"/>
    </xf>
    <xf numFmtId="0" fontId="13" fillId="6" borderId="16"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6" fillId="8" borderId="0" xfId="0" applyFont="1" applyFill="1" applyAlignment="1">
      <alignment horizontal="center" vertical="center" wrapText="1"/>
    </xf>
    <xf numFmtId="0" fontId="16"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14</xdr:row>
      <xdr:rowOff>0</xdr:rowOff>
    </xdr:from>
    <xdr:to>
      <xdr:col>17</xdr:col>
      <xdr:colOff>362546</xdr:colOff>
      <xdr:row>14</xdr:row>
      <xdr:rowOff>4286849</xdr:rowOff>
    </xdr:to>
    <xdr:pic>
      <xdr:nvPicPr>
        <xdr:cNvPr id="2" name="1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375063" y="2992438"/>
          <a:ext cx="4267796" cy="4286849"/>
        </a:xfrm>
        <a:prstGeom prst="rect">
          <a:avLst/>
        </a:prstGeom>
      </xdr:spPr>
    </xdr:pic>
    <xdr:clientData/>
  </xdr:twoCellAnchor>
  <xdr:twoCellAnchor editAs="oneCell">
    <xdr:from>
      <xdr:col>10</xdr:col>
      <xdr:colOff>0</xdr:colOff>
      <xdr:row>15</xdr:row>
      <xdr:rowOff>0</xdr:rowOff>
    </xdr:from>
    <xdr:to>
      <xdr:col>17</xdr:col>
      <xdr:colOff>362546</xdr:colOff>
      <xdr:row>15</xdr:row>
      <xdr:rowOff>4267796</xdr:rowOff>
    </xdr:to>
    <xdr:pic>
      <xdr:nvPicPr>
        <xdr:cNvPr id="3" name="2 Imagen"/>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375063" y="7429500"/>
          <a:ext cx="4267796" cy="4267796"/>
        </a:xfrm>
        <a:prstGeom prst="rect">
          <a:avLst/>
        </a:prstGeom>
      </xdr:spPr>
    </xdr:pic>
    <xdr:clientData/>
  </xdr:twoCellAnchor>
  <xdr:twoCellAnchor editAs="oneCell">
    <xdr:from>
      <xdr:col>10</xdr:col>
      <xdr:colOff>0</xdr:colOff>
      <xdr:row>16</xdr:row>
      <xdr:rowOff>0</xdr:rowOff>
    </xdr:from>
    <xdr:to>
      <xdr:col>17</xdr:col>
      <xdr:colOff>353020</xdr:colOff>
      <xdr:row>16</xdr:row>
      <xdr:rowOff>3010320</xdr:rowOff>
    </xdr:to>
    <xdr:pic>
      <xdr:nvPicPr>
        <xdr:cNvPr id="4" name="3 Imagen"/>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375063" y="11866563"/>
          <a:ext cx="4258270" cy="3010320"/>
        </a:xfrm>
        <a:prstGeom prst="rect">
          <a:avLst/>
        </a:prstGeom>
      </xdr:spPr>
    </xdr:pic>
    <xdr:clientData/>
  </xdr:twoCellAnchor>
  <xdr:twoCellAnchor editAs="oneCell">
    <xdr:from>
      <xdr:col>10</xdr:col>
      <xdr:colOff>0</xdr:colOff>
      <xdr:row>17</xdr:row>
      <xdr:rowOff>0</xdr:rowOff>
    </xdr:from>
    <xdr:to>
      <xdr:col>15</xdr:col>
      <xdr:colOff>575070</xdr:colOff>
      <xdr:row>17</xdr:row>
      <xdr:rowOff>4248743</xdr:rowOff>
    </xdr:to>
    <xdr:pic>
      <xdr:nvPicPr>
        <xdr:cNvPr id="5" name="4 Imagen"/>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375063" y="16303625"/>
          <a:ext cx="2829320" cy="4248743"/>
        </a:xfrm>
        <a:prstGeom prst="rect">
          <a:avLst/>
        </a:prstGeom>
      </xdr:spPr>
    </xdr:pic>
    <xdr:clientData/>
  </xdr:twoCellAnchor>
  <xdr:twoCellAnchor editAs="oneCell">
    <xdr:from>
      <xdr:col>10</xdr:col>
      <xdr:colOff>0</xdr:colOff>
      <xdr:row>18</xdr:row>
      <xdr:rowOff>0</xdr:rowOff>
    </xdr:from>
    <xdr:to>
      <xdr:col>15</xdr:col>
      <xdr:colOff>575070</xdr:colOff>
      <xdr:row>18</xdr:row>
      <xdr:rowOff>4248743</xdr:rowOff>
    </xdr:to>
    <xdr:pic>
      <xdr:nvPicPr>
        <xdr:cNvPr id="6" name="5 Imagen"/>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375063" y="20740688"/>
          <a:ext cx="2829320" cy="42487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80" zoomScaleNormal="80" zoomScalePageLayoutView="140" workbookViewId="0">
      <pane ySplit="9" topLeftCell="A10" activePane="bottomLeft" state="frozen"/>
      <selection pane="bottomLeft" activeCell="B11" sqref="B11"/>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M5A</v>
      </c>
    </row>
    <row r="2" spans="1:16" ht="15.75" x14ac:dyDescent="0.2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8</v>
      </c>
      <c r="D3" s="88"/>
      <c r="F3" s="80">
        <v>42424</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201</v>
      </c>
      <c r="D5" s="90"/>
      <c r="E5" s="5"/>
      <c r="F5" s="37" t="str">
        <f>IF(G4="Recurso","Motor del recurso","")</f>
        <v>Motor del recurso</v>
      </c>
      <c r="G5" s="61" t="s">
        <v>57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3" t="s">
        <v>187</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M5A</v>
      </c>
      <c r="F9" s="57" t="s">
        <v>61</v>
      </c>
      <c r="G9" s="57" t="s">
        <v>59</v>
      </c>
      <c r="H9" s="57" t="s">
        <v>60</v>
      </c>
      <c r="I9" s="57" t="s">
        <v>114</v>
      </c>
      <c r="J9" s="18" t="s">
        <v>6</v>
      </c>
      <c r="K9" s="19" t="s">
        <v>7</v>
      </c>
      <c r="O9" s="2" t="str">
        <f>'Definición técnica de imagenes'!A11</f>
        <v>M10B</v>
      </c>
    </row>
    <row r="10" spans="1:16" s="11" customFormat="1" ht="13.5" customHeight="1" x14ac:dyDescent="0.25">
      <c r="A10" s="12" t="str">
        <f>IF(OR(B10&lt;&gt;"",J10&lt;&gt;""),"IMG01","")</f>
        <v>IMG01</v>
      </c>
      <c r="B10" s="62">
        <v>124182001</v>
      </c>
      <c r="C10" s="20" t="str">
        <f t="shared" ref="C10:C41" si="0">IF(OR(B10&lt;&gt;"",J10&lt;&gt;""),IF($G$4="Recurso",CONCATENATE($G$4," ",$G$5),$G$4),"")</f>
        <v>Recurso M5A</v>
      </c>
      <c r="D10" s="63" t="s">
        <v>189</v>
      </c>
      <c r="E10" s="63" t="s">
        <v>155</v>
      </c>
      <c r="F10" s="13" t="str">
        <f t="shared" ref="F10" ca="1" si="1">IF(OR(B10&lt;&gt;"",J10&lt;&gt;""),CONCATENATE($C$7,"_",$A10,IF($G$4="Cuaderno de Estudio","_small",CONCATENATE(IF(I10="","","n"),IF(LEFT($G$5,1)="F",".jpg",".png")))),"")</f>
        <v>MA_08_10_CO_REC310_IMG01n.png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MA_08_10_CO_REC310_IMG01a.png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77" t="s">
        <v>190</v>
      </c>
      <c r="K10" s="64" t="s">
        <v>191</v>
      </c>
      <c r="O10" s="2" t="str">
        <f>'Definición técnica de imagenes'!A12</f>
        <v>M12D</v>
      </c>
    </row>
    <row r="11" spans="1:16" s="11" customFormat="1" ht="13.9" customHeight="1" x14ac:dyDescent="0.25">
      <c r="A11" s="12" t="str">
        <f t="shared" ref="A11:A18" si="3">IF(OR(B11&lt;&gt;"",J11&lt;&gt;""),CONCATENATE(LEFT(A10,3),IF(MID(A10,4,2)+1&lt;10,CONCATENATE("0",MID(A10,4,2)+1))),"")</f>
        <v>IMG02</v>
      </c>
      <c r="B11" s="62">
        <v>151347797</v>
      </c>
      <c r="C11" s="20" t="str">
        <f t="shared" si="0"/>
        <v>Recurso M5A</v>
      </c>
      <c r="D11" s="63" t="s">
        <v>189</v>
      </c>
      <c r="E11" s="63" t="s">
        <v>155</v>
      </c>
      <c r="F11" s="13" t="str">
        <f t="shared" ref="F11:F74" ca="1" si="4">IF(OR(B11&lt;&gt;"",J11&lt;&gt;""),CONCATENATE($C$7,"_",$A11,IF($G$4="Cuaderno de Estudio","_small",CONCATENATE(IF(I11="","","n"),IF(LEFT($G$5,1)="F",".jpg",".png")))),"")</f>
        <v>MA_08_10_CO_REC310_IMG02n.png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MA_08_10_CO_REC310_IMG02a.png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77" t="s">
        <v>192</v>
      </c>
      <c r="K11" s="65" t="s">
        <v>191</v>
      </c>
      <c r="O11" s="2" t="str">
        <f>'Definición técnica de imagenes'!A13</f>
        <v>M101</v>
      </c>
    </row>
    <row r="12" spans="1:16" s="11" customFormat="1" ht="13.5" customHeight="1" x14ac:dyDescent="0.25">
      <c r="A12" s="12" t="str">
        <f t="shared" si="3"/>
        <v>IMG03</v>
      </c>
      <c r="B12" s="62">
        <v>227390425</v>
      </c>
      <c r="C12" s="20" t="str">
        <f t="shared" si="0"/>
        <v>Recurso M5A</v>
      </c>
      <c r="D12" s="63" t="s">
        <v>189</v>
      </c>
      <c r="E12" s="63" t="s">
        <v>155</v>
      </c>
      <c r="F12" s="13" t="str">
        <f t="shared" ca="1" si="4"/>
        <v>MA_08_10_CO_REC310_IMG03n.png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MA_08_10_CO_REC310_IMG03a.png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77" t="s">
        <v>193</v>
      </c>
      <c r="K12" s="64" t="s">
        <v>191</v>
      </c>
      <c r="O12" s="2" t="str">
        <f>'Definición técnica de imagenes'!A18</f>
        <v>Diaporama F1</v>
      </c>
    </row>
    <row r="13" spans="1:16" s="11" customFormat="1" ht="13.5" customHeight="1" x14ac:dyDescent="0.25">
      <c r="A13" s="12" t="str">
        <f t="shared" si="3"/>
        <v>IMG04</v>
      </c>
      <c r="B13" s="62">
        <v>149978621</v>
      </c>
      <c r="C13" s="20" t="str">
        <f t="shared" si="0"/>
        <v>Recurso M5A</v>
      </c>
      <c r="D13" s="63" t="s">
        <v>189</v>
      </c>
      <c r="E13" s="63" t="s">
        <v>155</v>
      </c>
      <c r="F13" s="13" t="str">
        <f t="shared" ca="1" si="4"/>
        <v>MA_08_10_CO_REC310_IMG04n.png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MA_08_10_CO_REC310_IMG04a.png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77" t="s">
        <v>194</v>
      </c>
      <c r="K13" s="64" t="s">
        <v>191</v>
      </c>
      <c r="O13" s="2" t="str">
        <f>'Definición técnica de imagenes'!A19</f>
        <v>F4</v>
      </c>
    </row>
    <row r="14" spans="1:16" s="11" customFormat="1" ht="13.5" customHeight="1" x14ac:dyDescent="0.25">
      <c r="A14" s="12" t="str">
        <f t="shared" si="3"/>
        <v>IMG05</v>
      </c>
      <c r="B14" s="62">
        <v>367810478</v>
      </c>
      <c r="C14" s="20" t="str">
        <f t="shared" si="0"/>
        <v>Recurso M5A</v>
      </c>
      <c r="D14" s="63" t="s">
        <v>189</v>
      </c>
      <c r="E14" s="63" t="s">
        <v>155</v>
      </c>
      <c r="F14" s="13" t="str">
        <f t="shared" ca="1" si="4"/>
        <v>MA_08_10_CO_REC310_IMG05n.png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MA_08_10_CO_REC310_IMG05a.png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77" t="s">
        <v>195</v>
      </c>
      <c r="K14" s="64" t="s">
        <v>191</v>
      </c>
      <c r="O14" s="2" t="str">
        <f>'Definición técnica de imagenes'!A22</f>
        <v>F6</v>
      </c>
    </row>
    <row r="15" spans="1:16" s="11" customFormat="1" ht="350.1" customHeight="1" x14ac:dyDescent="0.25">
      <c r="A15" s="12" t="str">
        <f t="shared" si="3"/>
        <v>IMG06</v>
      </c>
      <c r="B15" s="62">
        <v>138054614</v>
      </c>
      <c r="C15" s="20" t="str">
        <f t="shared" si="0"/>
        <v>Recurso M5A</v>
      </c>
      <c r="D15" s="63" t="s">
        <v>189</v>
      </c>
      <c r="E15" s="63" t="s">
        <v>155</v>
      </c>
      <c r="F15" s="13" t="str">
        <f t="shared" ca="1" si="4"/>
        <v>MA_08_10_CO_REC310_IMG06n.png</v>
      </c>
      <c r="G15" s="13" t="str">
        <f ca="1">IF($F15&lt;&gt;"",IF($G$4="Recurso",VLOOKUP($E15,OFFSET('Definición técnica de imagenes'!$A$1,MATCH($G$5,'Definición técnica de imagenes'!$A$1:$A$104,0)-1,1,COUNTIF('Definición técnica de imagenes'!$A$3:$A$102,$G$5),5),5,FALSE),'Definición técnica de imagenes'!$F$16),"")</f>
        <v>286 x 286 px</v>
      </c>
      <c r="H15" s="13" t="str">
        <f t="shared" ca="1" si="5"/>
        <v>MA_08_10_CO_REC310_IMG06a.png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500 x 500 px</v>
      </c>
      <c r="J15" s="77" t="s">
        <v>196</v>
      </c>
      <c r="K15" s="66"/>
      <c r="O15" s="2" t="str">
        <f>'Definición técnica de imagenes'!A24</f>
        <v>F6B</v>
      </c>
    </row>
    <row r="16" spans="1:16" s="11" customFormat="1" ht="350.1" customHeight="1" x14ac:dyDescent="0.3">
      <c r="A16" s="12" t="str">
        <f t="shared" si="3"/>
        <v>IMG07</v>
      </c>
      <c r="B16" s="62">
        <v>138054614</v>
      </c>
      <c r="C16" s="20" t="str">
        <f t="shared" si="0"/>
        <v>Recurso M5A</v>
      </c>
      <c r="D16" s="63" t="s">
        <v>189</v>
      </c>
      <c r="E16" s="63" t="s">
        <v>155</v>
      </c>
      <c r="F16" s="13" t="str">
        <f t="shared" ca="1" si="4"/>
        <v>MA_08_10_CO_REC310_IMG07n.png</v>
      </c>
      <c r="G16" s="13" t="str">
        <f ca="1">IF($F16&lt;&gt;"",IF($G$4="Recurso",VLOOKUP($E16,OFFSET('Definición técnica de imagenes'!$A$1,MATCH($G$5,'Definición técnica de imagenes'!$A$1:$A$104,0)-1,1,COUNTIF('Definición técnica de imagenes'!$A$3:$A$102,$G$5),5),5,FALSE),'Definición técnica de imagenes'!$F$16),"")</f>
        <v>286 x 286 px</v>
      </c>
      <c r="H16" s="13" t="str">
        <f t="shared" ca="1" si="5"/>
        <v>MA_08_10_CO_REC310_IMG07a.png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500 x 500 px</v>
      </c>
      <c r="J16" s="77" t="s">
        <v>197</v>
      </c>
      <c r="K16" s="67"/>
      <c r="O16" s="2" t="str">
        <f>'Definición técnica de imagenes'!A25</f>
        <v>F7</v>
      </c>
    </row>
    <row r="17" spans="1:15" s="11" customFormat="1" ht="350.1" customHeight="1" x14ac:dyDescent="0.25">
      <c r="A17" s="12" t="str">
        <f t="shared" si="3"/>
        <v>IMG08</v>
      </c>
      <c r="B17" s="62">
        <v>105429590</v>
      </c>
      <c r="C17" s="20" t="str">
        <f t="shared" si="0"/>
        <v>Recurso M5A</v>
      </c>
      <c r="D17" s="63" t="s">
        <v>189</v>
      </c>
      <c r="E17" s="63" t="s">
        <v>155</v>
      </c>
      <c r="F17" s="13" t="str">
        <f t="shared" ca="1" si="4"/>
        <v>MA_08_10_CO_REC310_IMG08n.png</v>
      </c>
      <c r="G17" s="13" t="str">
        <f ca="1">IF($F17&lt;&gt;"",IF($G$4="Recurso",VLOOKUP($E17,OFFSET('Definición técnica de imagenes'!$A$1,MATCH($G$5,'Definición técnica de imagenes'!$A$1:$A$104,0)-1,1,COUNTIF('Definición técnica de imagenes'!$A$3:$A$102,$G$5),5),5,FALSE),'Definición técnica de imagenes'!$F$16),"")</f>
        <v>286 x 286 px</v>
      </c>
      <c r="H17" s="13" t="str">
        <f t="shared" ca="1" si="5"/>
        <v>MA_08_10_CO_REC310_IMG08a.png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500 x 500 px</v>
      </c>
      <c r="J17" s="77" t="s">
        <v>198</v>
      </c>
      <c r="K17" s="66"/>
      <c r="O17" s="2" t="str">
        <f>'Definición técnica de imagenes'!A27</f>
        <v>F7B</v>
      </c>
    </row>
    <row r="18" spans="1:15" s="11" customFormat="1" ht="350.1" customHeight="1" x14ac:dyDescent="0.25">
      <c r="A18" s="12" t="str">
        <f t="shared" si="3"/>
        <v>IMG09</v>
      </c>
      <c r="B18" s="62">
        <v>114839590</v>
      </c>
      <c r="C18" s="20" t="str">
        <f t="shared" si="0"/>
        <v>Recurso M5A</v>
      </c>
      <c r="D18" s="63" t="s">
        <v>189</v>
      </c>
      <c r="E18" s="63" t="s">
        <v>155</v>
      </c>
      <c r="F18" s="13" t="str">
        <f t="shared" ca="1" si="4"/>
        <v>MA_08_10_CO_REC310_IMG09n.png</v>
      </c>
      <c r="G18" s="13" t="str">
        <f ca="1">IF($F18&lt;&gt;"",IF($G$4="Recurso",VLOOKUP($E18,OFFSET('Definición técnica de imagenes'!$A$1,MATCH($G$5,'Definición técnica de imagenes'!$A$1:$A$104,0)-1,1,COUNTIF('Definición técnica de imagenes'!$A$3:$A$102,$G$5),5),5,FALSE),'Definición técnica de imagenes'!$F$16),"")</f>
        <v>286 x 286 px</v>
      </c>
      <c r="H18" s="13" t="str">
        <f t="shared" ca="1" si="5"/>
        <v>MA_08_10_CO_REC310_IMG09a.png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500 x 500 px</v>
      </c>
      <c r="J18" s="77" t="s">
        <v>199</v>
      </c>
      <c r="K18" s="66"/>
      <c r="O18" s="2" t="str">
        <f>'Definición técnica de imagenes'!A30</f>
        <v>F8</v>
      </c>
    </row>
    <row r="19" spans="1:15" s="11" customFormat="1" ht="350.1" customHeight="1" x14ac:dyDescent="0.3">
      <c r="A19" s="12" t="str">
        <f t="shared" ref="A19:A50" si="6">IF(OR(B19&lt;&gt;"",J19&lt;&gt;""),CONCATENATE(LEFT(A18,3),IF(MID(A18,4,2)+1&lt;10,CONCATENATE("0",MID(A18,4,2)+1),MID(A18,4,2)+1)),"")</f>
        <v>IMG10</v>
      </c>
      <c r="B19" s="62">
        <v>114839590</v>
      </c>
      <c r="C19" s="20" t="str">
        <f t="shared" si="0"/>
        <v>Recurso M5A</v>
      </c>
      <c r="D19" s="63" t="s">
        <v>189</v>
      </c>
      <c r="E19" s="63" t="s">
        <v>155</v>
      </c>
      <c r="F19" s="13" t="str">
        <f t="shared" ca="1" si="4"/>
        <v>MA_08_10_CO_REC310_IMG10n.png</v>
      </c>
      <c r="G19" s="13" t="str">
        <f ca="1">IF($F19&lt;&gt;"",IF($G$4="Recurso",VLOOKUP($E19,OFFSET('Definición técnica de imagenes'!$A$1,MATCH($G$5,'Definición técnica de imagenes'!$A$1:$A$104,0)-1,1,COUNTIF('Definición técnica de imagenes'!$A$3:$A$102,$G$5),5),5,FALSE),'Definición técnica de imagenes'!$F$16),"")</f>
        <v>286 x 286 px</v>
      </c>
      <c r="H19" s="13" t="str">
        <f t="shared" ca="1" si="5"/>
        <v>MA_08_10_CO_REC310_IMG10a.png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500 x 500 px</v>
      </c>
      <c r="J19" s="77" t="s">
        <v>200</v>
      </c>
      <c r="K19" s="67"/>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8"/>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9"/>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0"/>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2"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6" customFormat="1" ht="14.65" customHeight="1" x14ac:dyDescent="0.25">
      <c r="A15" s="74" t="s">
        <v>96</v>
      </c>
      <c r="B15" s="74"/>
      <c r="C15" s="74" t="s">
        <v>97</v>
      </c>
      <c r="D15" s="75" t="s">
        <v>98</v>
      </c>
      <c r="E15" s="74" t="s">
        <v>93</v>
      </c>
      <c r="F15" s="74" t="s">
        <v>117</v>
      </c>
      <c r="G15" s="74"/>
      <c r="H15" s="75" t="s">
        <v>122</v>
      </c>
      <c r="I15" s="74"/>
      <c r="J15" s="76"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1"/>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1"/>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Edgar Josué Malagón Montaña</cp:lastModifiedBy>
  <dcterms:created xsi:type="dcterms:W3CDTF">2014-07-01T23:43:25Z</dcterms:created>
  <dcterms:modified xsi:type="dcterms:W3CDTF">2016-02-24T16:12:04Z</dcterms:modified>
</cp:coreProperties>
</file>