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F16" i="1"/>
  <c r="G16" i="1"/>
  <c r="H16" i="1"/>
  <c r="C17" i="1"/>
  <c r="F17" i="1"/>
  <c r="G17" i="1"/>
  <c r="H17" i="1"/>
  <c r="C18" i="1"/>
  <c r="F18" i="1"/>
  <c r="G18" i="1"/>
  <c r="H18" i="1"/>
  <c r="C19" i="1"/>
  <c r="F19" i="1"/>
  <c r="G19" i="1"/>
  <c r="H19" i="1"/>
  <c r="C20" i="1"/>
  <c r="I20" i="1"/>
  <c r="F20" i="1"/>
  <c r="G20" i="1"/>
  <c r="H20" i="1"/>
  <c r="C11" i="1"/>
  <c r="F11" i="1"/>
  <c r="G11" i="1"/>
  <c r="H11" i="1"/>
  <c r="C12" i="1"/>
  <c r="F12" i="1"/>
  <c r="G12" i="1"/>
  <c r="H12" i="1"/>
  <c r="C13" i="1"/>
  <c r="F13" i="1"/>
  <c r="G13" i="1"/>
  <c r="H13" i="1"/>
  <c r="C14" i="1"/>
  <c r="F14" i="1"/>
  <c r="G14" i="1"/>
  <c r="H14" i="1"/>
  <c r="C15" i="1"/>
  <c r="F15" i="1"/>
  <c r="G15" i="1"/>
  <c r="H15" i="1"/>
  <c r="C10" i="1"/>
  <c r="F10" i="1"/>
  <c r="G10" i="1"/>
  <c r="H10" i="1"/>
  <c r="I58" i="1"/>
  <c r="I59" i="1"/>
  <c r="I60" i="1"/>
  <c r="I61" i="1"/>
  <c r="I62" i="1"/>
  <c r="I63" i="1"/>
  <c r="I64" i="1"/>
  <c r="I65" i="1"/>
  <c r="I66" i="1"/>
  <c r="I67" i="1"/>
  <c r="I68" i="1"/>
  <c r="H58" i="1"/>
  <c r="H59" i="1"/>
  <c r="H60" i="1"/>
  <c r="H61" i="1"/>
  <c r="H62" i="1"/>
  <c r="H63" i="1"/>
  <c r="H64" i="1"/>
  <c r="H65" i="1"/>
  <c r="H66" i="1"/>
  <c r="H67" i="1"/>
  <c r="H68" i="1"/>
  <c r="H21" i="2"/>
  <c r="I21" i="2"/>
  <c r="J21" i="2"/>
  <c r="K45" i="2"/>
  <c r="D17" i="2"/>
  <c r="D18" i="2"/>
  <c r="D5" i="2"/>
  <c r="D7" i="2"/>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<sst xmlns="http://schemas.openxmlformats.org/spreadsheetml/2006/main" count="303" uniqueCount="188">
  <si>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</si>
  <si>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</si>
  <si>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</si>
  <si>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</si>
  <si>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</si>
  <si>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</si>
  <si>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</si>
  <si>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</si>
  <si>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</si>
  <si>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</si>
  <si>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</si>
  <si>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</si>
  <si>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</si>
  <si>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</si>
  <si>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</si>
  <si>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</si>
  <si>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</si>
  <si>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</si>
  <si>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</si>
  <si>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</si>
  <si>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</si>
  <si>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</si>
  <si>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</si>
  <si>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</si>
  <si>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</si>
  <si>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</si>
  <si>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</si>
  <si>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</si>
  <si>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</si>
  <si>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</si>
  <si>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</si>
  <si>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</si>
  <si>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</si>
  <si>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</si>
  <si>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</si>
  <si>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</si>
  <si>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</si>
  <si>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</si>
  <si>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</si>
  <si>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</si>
  <si>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</si>
  <si>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</si>
  <si>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</si>
  <si>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</si>
  <si>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</si>
  <si>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</si>
  <si>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</si>
  <si>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</si>
  <si>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</si>
  <si>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</si>
  <si>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</si>
  <si>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</si>
  <si>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</si>
  <si>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</si>
  <si>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</si>
  <si>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</si>
  <si>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</si>
  <si>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</si>
  <si>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</si>
  <si>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</si>
  <si>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</si>
  <si>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</si>
  <si>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</si>
  <si>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</si>
  <si>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</si>
  <si>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</si>
  <si>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</si>
  <si>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</si>
  <si>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</si>
  <si>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</si>
  <si>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</si>
  <si>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</si>
  <si>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</si>
  <si>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</si>
  <si>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</si>
  <si>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</si>
  <si>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</si>
  <si>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</si>
  <si>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</si>
  <si>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</si>
  <si>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</si>
  <si>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</si>
  <si>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</si>
  <si>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</si>
  <si>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</si>
  <si>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</si>
  <si>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</si>
  <si>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</si>
  <si>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</si>
  <si>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</si>
  <si>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</si>
  <si>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</si>
  <si>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</si>
  <si>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</si>
  <si>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</si>
  <si>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</si>
  <si>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</si>
  <si>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</si>
  <si>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</si>
  <si>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</si>
  <si>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</si>
  <si>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</si>
  <si>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</si>
  <si>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</si>
  <si>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</si>
  <si>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</si>
  <si>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</si>
  <si>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</si>
  <si>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</si>
  <si>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</si>
  <si>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</si>
  <si>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</si>
  <si>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</si>
  <si>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</si>
  <si>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</si>
  <si>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</si>
  <si>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</si>
  <si>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</si>
  <si>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</si>
  <si>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</si>
  <si>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</si>
  <si>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</si>
  <si>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</si>
  <si>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</si>
  <si>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</si>
  <si>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</si>
  <si>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</si>
  <si>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</si>
  <si>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</si>
  <si>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</si>
  <si>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</si>
  <si>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</si>
  <si>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</si>
  <si>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</si>
  <si>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</si>
  <si>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</si>
  <si>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</si>
  <si>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</si>
  <si>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</si>
  <si>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</si>
  <si>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</si>
  <si>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</si>
  <si>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</si>
  <si>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</si>
  <si>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</si>
  <si>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</si>
  <si>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</si>
  <si>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Números Reales</t>
  </si>
  <si>
    <t>Cristhian Bello</t>
  </si>
  <si>
    <t>Ver observaciones</t>
  </si>
  <si>
    <t>IMG02</t>
  </si>
  <si>
    <t>IMG03</t>
  </si>
  <si>
    <t>IMG04</t>
  </si>
  <si>
    <t>IMG05</t>
  </si>
  <si>
    <t>IMG06</t>
  </si>
  <si>
    <t>IMG07</t>
  </si>
  <si>
    <t>IMG08</t>
  </si>
  <si>
    <t>IMG09</t>
  </si>
  <si>
    <t>Representacion grafica de la funcion f(x)=2^x</t>
  </si>
  <si>
    <t>IMG10</t>
  </si>
  <si>
    <t>grafica de f(x)=ln(x)</t>
  </si>
  <si>
    <t xml:space="preserve"> </t>
  </si>
  <si>
    <t>MA_11_02_REC150</t>
  </si>
  <si>
    <t>gráfica de la funcion lineal f(x)=-3x+7, evaluada en el intervalo [-6,6].</t>
  </si>
  <si>
    <t>Gráfica de la funcion constante f(x)=4</t>
  </si>
  <si>
    <t>Gráfica de la funcion constante f(x)=1/2</t>
  </si>
  <si>
    <t>Gráfica de la funcion constante f(x)=-2</t>
  </si>
  <si>
    <t>Grafica de la funcion f(x)=-2x</t>
  </si>
  <si>
    <t>Grafica de la funcion f(x)=3x</t>
  </si>
  <si>
    <t>Grafica de la funcion f(x)=(-1/2)x</t>
  </si>
  <si>
    <t>Grafica de la fncion f(x)=12x</t>
  </si>
  <si>
    <t>Grafica de la funcion f(x)=8x</t>
  </si>
  <si>
    <t>Grafica de la funcion f(x)=-8x</t>
  </si>
  <si>
    <t>Grafica de la funcion f(x)=-12x</t>
  </si>
  <si>
    <t>Grafica de la funcion f(x)=(-1/4)x</t>
  </si>
  <si>
    <t>Grafica de la función f(x)=-(1/10)x+4</t>
  </si>
  <si>
    <t>Grafica de la funcion f(x)=-3x+4</t>
  </si>
  <si>
    <t>Grafica de la funcion f(x)=x+1</t>
  </si>
  <si>
    <t>Grafica de la funcion f(x)=-6x+2</t>
  </si>
  <si>
    <t>Grafica de la función f(x)=-3x-1</t>
  </si>
  <si>
    <t>Grafica de la funcion f(x)=(-1/3)x-2</t>
  </si>
  <si>
    <r>
      <t>Representacion grafica de la funcion f(x)=</t>
    </r>
    <r>
      <rPr>
        <sz val="12"/>
        <color theme="1"/>
        <rFont val="Cambria"/>
        <family val="1"/>
      </rPr>
      <t xml:space="preserve"> </t>
    </r>
    <r>
      <rPr>
        <sz val="9"/>
        <color theme="1"/>
        <rFont val="Arial"/>
        <family val="2"/>
      </rPr>
      <t>0.25x^6-1.5x^4+0.4x^2-0.45x-0.2</t>
    </r>
  </si>
  <si>
    <t>Representacion grafica de la función f(x)=x^2-x-1</t>
  </si>
  <si>
    <r>
      <t>Representación gráfica de la función f(x)=x</t>
    </r>
    <r>
      <rPr>
        <vertAlign val="superscript"/>
        <sz val="9"/>
        <color theme="1"/>
        <rFont val="Arial"/>
        <family val="2"/>
      </rPr>
      <t>2</t>
    </r>
    <r>
      <rPr>
        <sz val="9"/>
        <color theme="1"/>
        <rFont val="Arial"/>
        <family val="2"/>
      </rPr>
      <t>-4</t>
    </r>
  </si>
  <si>
    <t>Representacion grafica de la función f(x)=x^2-x+2</t>
  </si>
  <si>
    <t>Representacion grafica de la función f(x)=-x^2-x-1</t>
  </si>
  <si>
    <t>Representacion grafica de la función f(x)=-x^2-1</t>
  </si>
  <si>
    <r>
      <t>Representación gráfica de la función f(x)=-x</t>
    </r>
    <r>
      <rPr>
        <vertAlign val="superscript"/>
        <sz val="9"/>
        <color theme="1"/>
        <rFont val="Arial"/>
        <family val="2"/>
      </rPr>
      <t>2</t>
    </r>
    <r>
      <rPr>
        <sz val="9"/>
        <color theme="1"/>
        <rFont val="Arial"/>
        <family val="2"/>
      </rPr>
      <t>-x-2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</si>
</sst>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9"/>
      <color theme="1"/>
      <name val="Arial"/>
      <family val="2"/>
    </font>
    <font>
      <sz val="12"/>
      <color theme="1"/>
      <name val="Cambria"/>
      <family val="1"/>
    </font>
    <font>
      <vertAlign val="superscrip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5" xfId="0" applyFont="1" applyBorder="1"/>
    <xf numFmtId="0" fontId="0" fillId="0" borderId="5" xfId="0" applyBorder="1"/>
    <xf numFmtId="0" fontId="6" fillId="0" borderId="5" xfId="0" applyFont="1" applyBorder="1" applyAlignment="1">
      <alignment horizontal="center" vertical="center" wrapText="1"/>
    </xf>
    <xf numFmtId="0" fontId="3" fillId="5" borderId="36" xfId="0" applyFont="1" applyFill="1" applyBorder="1" applyAlignment="1">
      <alignment horizontal="center" vertical="center" wrapText="1"/>
    </xf>
    <xf numFmtId="0" fontId="21"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21" fillId="0" borderId="5" xfId="0" applyFont="1" applyBorder="1"/>
    <xf numFmtId="0" fontId="21" fillId="0" borderId="5" xfId="0" applyFont="1" applyBorder="1" applyAlignment="1">
      <alignmen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3"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topLeftCell="F1" zoomScale="70" zoomScaleNormal="70" zoomScalePageLayoutView="140" workbookViewId="0">
      <pane ySplit="9" topLeftCell="A20" activePane="bottomLeft" state="frozen"/>
      <selection pane="bottomLeft" activeCell="J34" sqref="J34"/>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8" t="s">
        <v>21</v>
      </c>
      <c r="D2" s="79"/>
      <c r="F2" s="71" t="s">
        <v>0</v>
      </c>
      <c r="G2" s="72"/>
      <c r="H2" s="42"/>
      <c r="I2" s="42"/>
      <c r="J2" s="16"/>
    </row>
    <row r="3" spans="1:16" ht="15.75" x14ac:dyDescent="0.25">
      <c r="A3" s="1"/>
      <c r="B3" s="4" t="s">
        <v>8</v>
      </c>
      <c r="C3" s="80">
        <v>11</v>
      </c>
      <c r="D3" s="81"/>
      <c r="F3" s="73"/>
      <c r="G3" s="74"/>
      <c r="H3" s="42"/>
      <c r="I3" s="42"/>
      <c r="J3" s="16"/>
    </row>
    <row r="4" spans="1:16" ht="16.5" x14ac:dyDescent="0.3">
      <c r="A4" s="1"/>
      <c r="B4" s="4" t="s">
        <v>54</v>
      </c>
      <c r="C4" s="80" t="s">
        <v>147</v>
      </c>
      <c r="D4" s="81"/>
      <c r="E4" s="5"/>
      <c r="F4" s="41" t="s">
        <v>55</v>
      </c>
      <c r="G4" s="40" t="s">
        <v>56</v>
      </c>
      <c r="H4" s="42"/>
      <c r="I4" s="42"/>
      <c r="J4" s="16"/>
      <c r="K4" s="16"/>
    </row>
    <row r="5" spans="1:16" ht="16.5" thickBot="1" x14ac:dyDescent="0.3">
      <c r="A5" s="1"/>
      <c r="B5" s="6" t="s">
        <v>1</v>
      </c>
      <c r="C5" s="82" t="s">
        <v>148</v>
      </c>
      <c r="D5" s="83"/>
      <c r="E5" s="5"/>
      <c r="F5" s="39" t="str">
        <f>IF(G4="Recurso","Motor del recurso","")</f>
        <v>Motor del recurso</v>
      </c>
      <c r="G5" s="39" t="s">
        <v>98</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162</v>
      </c>
      <c r="D7" s="25" t="s">
        <v>39</v>
      </c>
      <c r="F7" s="1"/>
      <c r="G7" s="1"/>
      <c r="H7" s="1"/>
      <c r="I7" s="1"/>
      <c r="J7" s="16"/>
      <c r="K7" s="16"/>
    </row>
    <row r="8" spans="1:16" s="9" customFormat="1" ht="16.5" thickBot="1" x14ac:dyDescent="0.3">
      <c r="A8" s="10"/>
      <c r="B8" s="10"/>
      <c r="C8" s="10"/>
      <c r="D8" s="11"/>
      <c r="E8" s="11"/>
      <c r="F8" s="75" t="s">
        <v>62</v>
      </c>
      <c r="G8" s="76"/>
      <c r="H8" s="76"/>
      <c r="I8" s="77"/>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69" t="s">
        <v>6</v>
      </c>
      <c r="K9" s="21" t="s">
        <v>7</v>
      </c>
    </row>
    <row r="10" spans="1:16" s="12" customFormat="1" ht="35.25" customHeight="1" x14ac:dyDescent="0.25">
      <c r="A10" s="13" t="s">
        <v>142</v>
      </c>
      <c r="B10" s="68" t="s">
        <v>149</v>
      </c>
      <c r="C10" s="22" t="str">
        <f>IF(OR(B10&lt;&gt;"",J10&lt;&gt;""),IF($G$4="Recurso",CONCATENATE($G$4," ",$G$5),$G$4),"")</f>
        <v>Recurso F13</v>
      </c>
      <c r="D10" s="14" t="s">
        <v>145</v>
      </c>
      <c r="E10" s="14" t="s">
        <v>146</v>
      </c>
      <c r="F10" s="14" t="str">
        <f t="shared" ref="F10" si="0">IF(OR(B10&lt;&gt;"",J10&lt;&gt;""),CONCATENATE($C$7,"_",$A10,IF($G$4="Cuaderno de Estudio","_small",CONCATENATE(IF(I10="","","n"),IF(LEFT($G$5,1)="F",".jpg",".png")))),"")</f>
        <v>MA_11_02_REC150_IMG01n.jpg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MA_11_02_REC150_IMG01a.jpg</v>
      </c>
      <c r="I10" s="14" t="s">
        <v>161</v>
      </c>
      <c r="J10" s="67" t="s">
        <v>163</v>
      </c>
      <c r="K10" s="70"/>
    </row>
    <row r="11" spans="1:16" s="12" customFormat="1" ht="54.75" customHeight="1" x14ac:dyDescent="0.25">
      <c r="A11" s="13" t="s">
        <v>150</v>
      </c>
      <c r="B11" s="68" t="s">
        <v>149</v>
      </c>
      <c r="C11" s="22" t="str">
        <f t="shared" ref="C11:C19" si="1">IF(OR(B11&lt;&gt;"",J11&lt;&gt;""),IF($G$4="Recurso",CONCATENATE($G$4," ",$G$5),$G$4),"")</f>
        <v>Recurso F13</v>
      </c>
      <c r="D11" s="14" t="s">
        <v>145</v>
      </c>
      <c r="E11" s="14" t="s">
        <v>146</v>
      </c>
      <c r="F11" s="14" t="str">
        <f t="shared" ref="F11:F19" si="2">IF(OR(B11&lt;&gt;"",J11&lt;&gt;""),CONCATENATE($C$7,"_",$A11,IF($G$4="Cuaderno de Estudio","_small",CONCATENATE(IF(I11="","","n"),IF(LEFT($G$5,1)="F",".jpg",".png")))),"")</f>
        <v>MA_11_02_REC150_IMG02n.jpg</v>
      </c>
      <c r="G11" s="14" t="str">
        <f>IF(F11&lt;&gt;"",IF($G$4="Recurso",IF(LEFT($G$5,1)="M",VLOOKUP($G$5,'Definición técnica de imagenes'!$A$3:$G$17,5,FALSE),IF($G$5="F1",'Definición técnica de imagenes'!$E$15,'Definición técnica de imagenes'!$F$13)),'Definición técnica de imagenes'!$E$16),"")</f>
        <v>800 x 460 px</v>
      </c>
      <c r="H11" s="14" t="str">
        <f t="shared" ref="H11:H19" si="3">IF(AND(I11&lt;&gt;"",I11&lt;&gt;0),IF(OR(B11&lt;&gt;"",J11&lt;&gt;""),CONCATENATE($C$7,"_",$A11,IF($G$4="Cuaderno de Estudio","_zoom",CONCATENATE("a",IF(LEFT($G$5,1)="F",".jpg",".png")))),""),"")</f>
        <v>MA_11_02_REC150_IMG02a.jpg</v>
      </c>
      <c r="I11" s="14" t="s">
        <v>161</v>
      </c>
      <c r="J11" s="67" t="s">
        <v>164</v>
      </c>
      <c r="K11" s="70"/>
    </row>
    <row r="12" spans="1:16" s="12" customFormat="1" ht="147.75" customHeight="1" x14ac:dyDescent="0.25">
      <c r="A12" s="13" t="s">
        <v>151</v>
      </c>
      <c r="B12" s="68" t="s">
        <v>149</v>
      </c>
      <c r="C12" s="22" t="str">
        <f t="shared" si="1"/>
        <v>Recurso F13</v>
      </c>
      <c r="D12" s="14" t="s">
        <v>145</v>
      </c>
      <c r="E12" s="14" t="s">
        <v>146</v>
      </c>
      <c r="F12" s="14" t="str">
        <f t="shared" si="2"/>
        <v>MA_11_02_REC150_IMG03n.jpg</v>
      </c>
      <c r="G12" s="14" t="str">
        <f>IF(F12&lt;&gt;"",IF($G$4="Recurso",IF(LEFT($G$5,1)="M",VLOOKUP($G$5,'Definición técnica de imagenes'!$A$3:$G$17,5,FALSE),IF($G$5="F1",'Definición técnica de imagenes'!$E$15,'Definición técnica de imagenes'!$F$13)),'Definición técnica de imagenes'!$E$16),"")</f>
        <v>800 x 460 px</v>
      </c>
      <c r="H12" s="14" t="str">
        <f t="shared" si="3"/>
        <v>MA_11_02_REC150_IMG03a.jpg</v>
      </c>
      <c r="I12" s="14" t="s">
        <v>161</v>
      </c>
      <c r="J12" s="67" t="s">
        <v>166</v>
      </c>
      <c r="K12" s="70"/>
    </row>
    <row r="13" spans="1:16" s="12" customFormat="1" ht="147.75" customHeight="1" x14ac:dyDescent="0.25">
      <c r="A13" s="13" t="s">
        <v>152</v>
      </c>
      <c r="B13" s="68" t="s">
        <v>149</v>
      </c>
      <c r="C13" s="22" t="str">
        <f t="shared" si="1"/>
        <v>Recurso F13</v>
      </c>
      <c r="D13" s="14" t="s">
        <v>145</v>
      </c>
      <c r="E13" s="14" t="s">
        <v>146</v>
      </c>
      <c r="F13" s="14" t="str">
        <f t="shared" si="2"/>
        <v>MA_11_02_REC150_IMG04n.jpg</v>
      </c>
      <c r="G13" s="14" t="str">
        <f>IF(F13&lt;&gt;"",IF($G$4="Recurso",IF(LEFT($G$5,1)="M",VLOOKUP($G$5,'Definición técnica de imagenes'!$A$3:$G$17,5,FALSE),IF($G$5="F1",'Definición técnica de imagenes'!$E$15,'Definición técnica de imagenes'!$F$13)),'Definición técnica de imagenes'!$E$16),"")</f>
        <v>800 x 460 px</v>
      </c>
      <c r="H13" s="14" t="str">
        <f t="shared" si="3"/>
        <v>MA_11_02_REC150_IMG04a.jpg</v>
      </c>
      <c r="I13" s="14" t="s">
        <v>161</v>
      </c>
      <c r="J13" s="67" t="s">
        <v>165</v>
      </c>
      <c r="K13" s="70"/>
    </row>
    <row r="14" spans="1:16" s="12" customFormat="1" ht="133.5" customHeight="1" x14ac:dyDescent="0.25">
      <c r="A14" s="13" t="s">
        <v>153</v>
      </c>
      <c r="B14" s="68" t="s">
        <v>149</v>
      </c>
      <c r="C14" s="22" t="str">
        <f t="shared" si="1"/>
        <v>Recurso F13</v>
      </c>
      <c r="D14" s="14" t="s">
        <v>145</v>
      </c>
      <c r="E14" s="14" t="s">
        <v>146</v>
      </c>
      <c r="F14" s="14" t="str">
        <f t="shared" si="2"/>
        <v>MA_11_02_REC150_IMG05n.jpg</v>
      </c>
      <c r="G14" s="14" t="str">
        <f>IF(F14&lt;&gt;"",IF($G$4="Recurso",IF(LEFT($G$5,1)="M",VLOOKUP($G$5,'Definición técnica de imagenes'!$A$3:$G$17,5,FALSE),IF($G$5="F1",'Definición técnica de imagenes'!$E$15,'Definición técnica de imagenes'!$F$13)),'Definición técnica de imagenes'!$E$16),"")</f>
        <v>800 x 460 px</v>
      </c>
      <c r="H14" s="14" t="str">
        <f t="shared" si="3"/>
        <v>MA_11_02_REC150_IMG05a.jpg</v>
      </c>
      <c r="I14" s="14" t="s">
        <v>161</v>
      </c>
      <c r="J14" s="67" t="s">
        <v>167</v>
      </c>
      <c r="K14" s="70"/>
    </row>
    <row r="15" spans="1:16" s="12" customFormat="1" ht="218.25" customHeight="1" x14ac:dyDescent="0.25">
      <c r="A15" s="13" t="s">
        <v>154</v>
      </c>
      <c r="B15" s="68" t="s">
        <v>149</v>
      </c>
      <c r="C15" s="22" t="str">
        <f t="shared" si="1"/>
        <v>Recurso F13</v>
      </c>
      <c r="D15" s="14" t="s">
        <v>145</v>
      </c>
      <c r="E15" s="14" t="s">
        <v>146</v>
      </c>
      <c r="F15" s="14" t="str">
        <f t="shared" si="2"/>
        <v>MA_11_02_REC150_IMG06n.jpg</v>
      </c>
      <c r="G15" s="14" t="str">
        <f>IF(F15&lt;&gt;"",IF($G$4="Recurso",IF(LEFT($G$5,1)="M",VLOOKUP($G$5,'Definición técnica de imagenes'!$A$3:$G$17,5,FALSE),IF($G$5="F1",'Definición técnica de imagenes'!$E$15,'Definición técnica de imagenes'!$F$13)),'Definición técnica de imagenes'!$E$16),"")</f>
        <v>800 x 460 px</v>
      </c>
      <c r="H15" s="14" t="str">
        <f t="shared" si="3"/>
        <v>MA_11_02_REC150_IMG06a.jpg</v>
      </c>
      <c r="I15" s="14" t="s">
        <v>161</v>
      </c>
      <c r="J15" s="67" t="s">
        <v>168</v>
      </c>
      <c r="K15" s="70"/>
    </row>
    <row r="16" spans="1:16" s="12" customFormat="1" ht="180.75" customHeight="1" x14ac:dyDescent="0.25">
      <c r="A16" s="13" t="s">
        <v>155</v>
      </c>
      <c r="B16" s="68" t="s">
        <v>149</v>
      </c>
      <c r="C16" s="22" t="str">
        <f t="shared" si="1"/>
        <v>Recurso F13</v>
      </c>
      <c r="D16" s="14" t="s">
        <v>145</v>
      </c>
      <c r="E16" s="14" t="s">
        <v>146</v>
      </c>
      <c r="F16" s="14" t="str">
        <f t="shared" si="2"/>
        <v>MA_11_02_REC150_IMG07n.jpg</v>
      </c>
      <c r="G16" s="14" t="str">
        <f>IF(F16&lt;&gt;"",IF($G$4="Recurso",IF(LEFT($G$5,1)="M",VLOOKUP($G$5,'Definición técnica de imagenes'!$A$3:$G$17,5,FALSE),IF($G$5="F1",'Definición técnica de imagenes'!$E$15,'Definición técnica de imagenes'!$F$13)),'Definición técnica de imagenes'!$E$16),"")</f>
        <v>800 x 460 px</v>
      </c>
      <c r="H16" s="14" t="str">
        <f t="shared" si="3"/>
        <v>MA_11_02_REC150_IMG07a.jpg</v>
      </c>
      <c r="I16" s="14" t="s">
        <v>161</v>
      </c>
      <c r="J16" s="67" t="s">
        <v>169</v>
      </c>
      <c r="K16" s="66"/>
    </row>
    <row r="17" spans="1:11" s="12" customFormat="1" ht="156" customHeight="1" x14ac:dyDescent="0.25">
      <c r="A17" s="13" t="s">
        <v>156</v>
      </c>
      <c r="B17" s="68" t="s">
        <v>149</v>
      </c>
      <c r="C17" s="22" t="str">
        <f t="shared" si="1"/>
        <v>Recurso F13</v>
      </c>
      <c r="D17" s="14" t="s">
        <v>145</v>
      </c>
      <c r="E17" s="14" t="s">
        <v>146</v>
      </c>
      <c r="F17" s="14" t="str">
        <f t="shared" si="2"/>
        <v>MA_11_02_REC150_IMG08n.jpg</v>
      </c>
      <c r="G17" s="14" t="str">
        <f>IF(F17&lt;&gt;"",IF($G$4="Recurso",IF(LEFT($G$5,1)="M",VLOOKUP($G$5,'Definición técnica de imagenes'!$A$3:$G$17,5,FALSE),IF($G$5="F1",'Definición técnica de imagenes'!$E$15,'Definición técnica de imagenes'!$F$13)),'Definición técnica de imagenes'!$E$16),"")</f>
        <v>800 x 460 px</v>
      </c>
      <c r="H17" s="14" t="str">
        <f t="shared" si="3"/>
        <v>MA_11_02_REC150_IMG08a.jpg</v>
      </c>
      <c r="I17" s="14" t="s">
        <v>161</v>
      </c>
      <c r="J17" s="67" t="s">
        <v>170</v>
      </c>
      <c r="K17" s="15"/>
    </row>
    <row r="18" spans="1:11" s="12" customFormat="1" ht="184.5" customHeight="1" x14ac:dyDescent="0.25">
      <c r="A18" s="13" t="s">
        <v>157</v>
      </c>
      <c r="B18" s="68" t="s">
        <v>149</v>
      </c>
      <c r="C18" s="22" t="str">
        <f t="shared" si="1"/>
        <v>Recurso F13</v>
      </c>
      <c r="D18" s="14" t="s">
        <v>145</v>
      </c>
      <c r="E18" s="14" t="s">
        <v>146</v>
      </c>
      <c r="F18" s="14" t="str">
        <f t="shared" si="2"/>
        <v>MA_11_02_REC150_IMG09n.jpg</v>
      </c>
      <c r="G18" s="14" t="str">
        <f>IF(F18&lt;&gt;"",IF($G$4="Recurso",IF(LEFT($G$5,1)="M",VLOOKUP($G$5,'Definición técnica de imagenes'!$A$3:$G$17,5,FALSE),IF($G$5="F1",'Definición técnica de imagenes'!$E$15,'Definición técnica de imagenes'!$F$13)),'Definición técnica de imagenes'!$E$16),"")</f>
        <v>800 x 460 px</v>
      </c>
      <c r="H18" s="14" t="str">
        <f t="shared" si="3"/>
        <v>MA_11_02_REC150_IMG09a.jpg</v>
      </c>
      <c r="I18" s="14" t="s">
        <v>161</v>
      </c>
      <c r="J18" s="67" t="s">
        <v>171</v>
      </c>
      <c r="K18" s="15"/>
    </row>
    <row r="19" spans="1:11" s="12" customFormat="1" ht="126.75" customHeight="1" x14ac:dyDescent="0.25">
      <c r="A19" s="13" t="s">
        <v>159</v>
      </c>
      <c r="B19" s="68" t="s">
        <v>149</v>
      </c>
      <c r="C19" s="22" t="str">
        <f t="shared" si="1"/>
        <v>Recurso F13</v>
      </c>
      <c r="D19" s="14" t="s">
        <v>145</v>
      </c>
      <c r="E19" s="14" t="s">
        <v>146</v>
      </c>
      <c r="F19" s="14" t="str">
        <f t="shared" si="2"/>
        <v>MA_11_02_REC150_IMG10n.jpg</v>
      </c>
      <c r="G19" s="14" t="str">
        <f>IF(F19&lt;&gt;"",IF($G$4="Recurso",IF(LEFT($G$5,1)="M",VLOOKUP($G$5,'Definición técnica de imagenes'!$A$3:$G$17,5,FALSE),IF($G$5="F1",'Definición técnica de imagenes'!$E$15,'Definición técnica de imagenes'!$F$13)),'Definición técnica de imagenes'!$E$16),"")</f>
        <v>800 x 460 px</v>
      </c>
      <c r="H19" s="14" t="str">
        <f t="shared" si="3"/>
        <v>MA_11_02_REC150_IMG10a.jpg</v>
      </c>
      <c r="I19" s="14" t="s">
        <v>161</v>
      </c>
      <c r="J19" s="67" t="s">
        <v>172</v>
      </c>
      <c r="K19" s="15" t="s">
        <v>158</v>
      </c>
    </row>
    <row r="20" spans="1:11" s="12" customFormat="1" ht="54" customHeight="1" x14ac:dyDescent="0.25">
      <c r="A20" s="13" t="s">
        <v>159</v>
      </c>
      <c r="B20" s="68" t="s">
        <v>149</v>
      </c>
      <c r="C20" s="22" t="str">
        <f t="shared" ref="C20" si="4">IF(OR(B20&lt;&gt;"",J20&lt;&gt;""),IF($G$4="Recurso",CONCATENATE($G$4," ",$G$5),$G$4),"")</f>
        <v>Recurso F13</v>
      </c>
      <c r="D20" s="14" t="s">
        <v>145</v>
      </c>
      <c r="E20" s="14" t="s">
        <v>146</v>
      </c>
      <c r="F20" s="14" t="str">
        <f t="shared" ref="F20" si="5">IF(OR(B20&lt;&gt;"",J20&lt;&gt;""),CONCATENATE($C$7,"_",$A20,IF($G$4="Cuaderno de Estudio","_small",CONCATENATE(IF(I20="","","n"),IF(LEFT($G$5,1)="F",".jpg",".png")))),"")</f>
        <v>MA_11_02_REC150_IMG10.jpg</v>
      </c>
      <c r="G20" s="14" t="str">
        <f>IF(F20&lt;&gt;"",IF($G$4="Recurso",IF(LEFT($G$5,1)="M",VLOOKUP($G$5,'Definición técnica de imagenes'!$A$3:$G$17,5,FALSE),IF($G$5="F1",'Definición técnica de imagenes'!$E$15,'Definición técnica de imagenes'!$F$13)),'Definición técnica de imagenes'!$E$16),"")</f>
        <v>800 x 460 px</v>
      </c>
      <c r="H20" s="14" t="str">
        <f t="shared" ref="H20" si="6">IF(AND(I20&lt;&gt;"",I20&lt;&gt;0),IF(OR(B20&lt;&gt;"",J20&lt;&gt;""),CONCATENATE($C$7,"_",$A20,IF($G$4="Cuaderno de Estudio","_zoom",CONCATENATE("a",IF(LEFT($G$5,1)="F",".jpg",".png")))),""),"")</f>
        <v/>
      </c>
      <c r="I20" s="14" t="str">
        <f>IF(OR(B20&lt;&gt;"",J20&lt;&gt;""),IF($G$4="Recurso",IF(LEFT($G$5,1)="M",IF(VLOOKUP($G$5,'Definición técnica de imagenes'!$A$3:$G$17,6,FALSE)=0,"",VLOOKUP($G$5,'Definición técnica de imagenes'!$A$3:$G$17,6,FALSE)),IF($G$5="F1","","")),'Definición técnica de imagenes'!$F$16),"")</f>
        <v/>
      </c>
      <c r="J20" s="67" t="s">
        <v>173</v>
      </c>
      <c r="K20" s="15" t="s">
        <v>160</v>
      </c>
    </row>
    <row r="21" spans="1:11" s="12" customFormat="1" ht="15.75" x14ac:dyDescent="0.25">
      <c r="A21" s="13"/>
      <c r="B21" s="22"/>
      <c r="C21" s="22"/>
      <c r="D21" s="14"/>
      <c r="E21" s="14"/>
      <c r="F21" s="14"/>
      <c r="G21" s="14"/>
      <c r="H21" s="14"/>
      <c r="I21" s="14"/>
      <c r="J21" s="67" t="s">
        <v>174</v>
      </c>
      <c r="K21" s="15"/>
    </row>
    <row r="22" spans="1:11" s="12" customFormat="1" x14ac:dyDescent="0.25">
      <c r="A22" s="13"/>
      <c r="B22" s="13"/>
      <c r="C22" s="13"/>
      <c r="D22" s="14"/>
      <c r="E22" s="14"/>
      <c r="F22" s="14"/>
      <c r="G22" s="14"/>
      <c r="H22" s="14"/>
      <c r="I22" s="14"/>
      <c r="J22" s="14" t="s">
        <v>175</v>
      </c>
      <c r="K22" s="15"/>
    </row>
    <row r="23" spans="1:11" s="12" customFormat="1" x14ac:dyDescent="0.25">
      <c r="A23" s="13"/>
      <c r="B23" s="13"/>
      <c r="C23" s="13"/>
      <c r="D23" s="14"/>
      <c r="E23" s="14"/>
      <c r="F23" s="14"/>
      <c r="G23" s="14"/>
      <c r="H23" s="14"/>
      <c r="I23" s="14"/>
      <c r="J23" s="103" t="s">
        <v>176</v>
      </c>
      <c r="K23" s="15"/>
    </row>
    <row r="24" spans="1:11" s="12" customFormat="1" x14ac:dyDescent="0.25">
      <c r="A24" s="13"/>
      <c r="B24" s="13"/>
      <c r="C24" s="13"/>
      <c r="D24" s="14"/>
      <c r="E24" s="14"/>
      <c r="F24" s="14"/>
      <c r="G24" s="14"/>
      <c r="H24" s="14"/>
      <c r="I24" s="14"/>
      <c r="J24" s="103" t="s">
        <v>176</v>
      </c>
      <c r="K24" s="15"/>
    </row>
    <row r="25" spans="1:11" s="12" customFormat="1" x14ac:dyDescent="0.25">
      <c r="A25" s="13"/>
      <c r="B25" s="13"/>
      <c r="C25" s="13"/>
      <c r="D25" s="14"/>
      <c r="E25" s="14"/>
      <c r="F25" s="14"/>
      <c r="G25" s="14"/>
      <c r="H25" s="14"/>
      <c r="I25" s="14"/>
      <c r="J25" s="103" t="s">
        <v>177</v>
      </c>
      <c r="K25" s="15"/>
    </row>
    <row r="26" spans="1:11" s="12" customFormat="1" x14ac:dyDescent="0.25">
      <c r="A26" s="13"/>
      <c r="B26" s="13"/>
      <c r="C26" s="13"/>
      <c r="D26" s="14"/>
      <c r="E26" s="14"/>
      <c r="F26" s="14"/>
      <c r="G26" s="14"/>
      <c r="H26" s="14"/>
      <c r="I26" s="14"/>
      <c r="J26" s="103" t="s">
        <v>178</v>
      </c>
      <c r="K26" s="15"/>
    </row>
    <row r="27" spans="1:11" s="12" customFormat="1" x14ac:dyDescent="0.25">
      <c r="A27" s="13"/>
      <c r="B27" s="13"/>
      <c r="C27" s="13"/>
      <c r="D27" s="14"/>
      <c r="E27" s="14"/>
      <c r="F27" s="14"/>
      <c r="G27" s="14"/>
      <c r="H27" s="14"/>
      <c r="I27" s="14"/>
      <c r="J27" s="103" t="s">
        <v>179</v>
      </c>
      <c r="K27" s="15"/>
    </row>
    <row r="28" spans="1:11" s="12" customFormat="1" x14ac:dyDescent="0.25">
      <c r="A28" s="13"/>
      <c r="B28" s="13"/>
      <c r="C28" s="13"/>
      <c r="D28" s="14"/>
      <c r="E28" s="14"/>
      <c r="F28" s="14"/>
      <c r="G28" s="14"/>
      <c r="H28" s="14"/>
      <c r="I28" s="14"/>
      <c r="J28" s="14" t="s">
        <v>180</v>
      </c>
      <c r="K28" s="15"/>
    </row>
    <row r="29" spans="1:11" s="12" customFormat="1" ht="15.75" x14ac:dyDescent="0.25">
      <c r="A29" s="13"/>
      <c r="B29" s="13"/>
      <c r="C29" s="13"/>
      <c r="D29" s="14"/>
      <c r="E29" s="14"/>
      <c r="F29" s="14"/>
      <c r="G29" s="14"/>
      <c r="H29" s="14"/>
      <c r="I29" s="14"/>
      <c r="J29" s="102" t="s">
        <v>181</v>
      </c>
      <c r="K29" s="15"/>
    </row>
    <row r="30" spans="1:11" s="12" customFormat="1" x14ac:dyDescent="0.25">
      <c r="A30" s="13"/>
      <c r="B30" s="13"/>
      <c r="C30" s="13"/>
      <c r="D30" s="14"/>
      <c r="E30" s="14"/>
      <c r="F30" s="14"/>
      <c r="G30" s="14"/>
      <c r="H30" s="14"/>
      <c r="I30" s="14"/>
      <c r="J30" s="103" t="s">
        <v>182</v>
      </c>
      <c r="K30" s="15"/>
    </row>
    <row r="31" spans="1:11" s="12" customFormat="1" x14ac:dyDescent="0.25">
      <c r="A31" s="13"/>
      <c r="B31" s="13"/>
      <c r="C31" s="13"/>
      <c r="D31" s="14"/>
      <c r="E31" s="14"/>
      <c r="F31" s="14"/>
      <c r="G31" s="14"/>
      <c r="H31" s="14"/>
      <c r="I31" s="14"/>
      <c r="J31" s="103" t="s">
        <v>183</v>
      </c>
      <c r="K31" s="15"/>
    </row>
    <row r="32" spans="1:11" s="12" customFormat="1" x14ac:dyDescent="0.25">
      <c r="A32" s="13"/>
      <c r="B32" s="13"/>
      <c r="C32" s="13"/>
      <c r="D32" s="14"/>
      <c r="E32" s="14"/>
      <c r="F32" s="14"/>
      <c r="G32" s="14"/>
      <c r="H32" s="14"/>
      <c r="I32" s="14"/>
      <c r="J32" s="103" t="s">
        <v>184</v>
      </c>
      <c r="K32" s="15"/>
    </row>
    <row r="33" spans="1:11" s="12" customFormat="1" x14ac:dyDescent="0.25">
      <c r="A33" s="13"/>
      <c r="B33" s="13"/>
      <c r="C33" s="13"/>
      <c r="D33" s="14"/>
      <c r="E33" s="14"/>
      <c r="F33" s="14"/>
      <c r="G33" s="14"/>
      <c r="H33" s="14"/>
      <c r="I33" s="14"/>
      <c r="J33" s="103" t="s">
        <v>185</v>
      </c>
      <c r="K33" s="15"/>
    </row>
    <row r="34" spans="1:11" s="12" customFormat="1" x14ac:dyDescent="0.25">
      <c r="A34" s="13"/>
      <c r="B34" s="13"/>
      <c r="C34" s="13"/>
      <c r="D34" s="14"/>
      <c r="E34" s="14"/>
      <c r="F34" s="14"/>
      <c r="G34" s="14"/>
      <c r="H34" s="14"/>
      <c r="I34" s="14"/>
      <c r="J34" s="103" t="s">
        <v>187</v>
      </c>
      <c r="K34" s="15"/>
    </row>
    <row r="35" spans="1:11" s="12" customFormat="1" x14ac:dyDescent="0.25">
      <c r="A35" s="13"/>
      <c r="B35" s="13"/>
      <c r="C35" s="13"/>
      <c r="D35" s="14"/>
      <c r="E35" s="14"/>
      <c r="F35" s="14"/>
      <c r="G35" s="14"/>
      <c r="H35" s="14"/>
      <c r="I35" s="14"/>
      <c r="J35" s="103" t="s">
        <v>186</v>
      </c>
      <c r="K35" s="15"/>
    </row>
    <row r="36" spans="1:11" s="12" customFormat="1" x14ac:dyDescent="0.25">
      <c r="A36" s="13"/>
      <c r="B36" s="13"/>
      <c r="C36" s="13"/>
      <c r="D36" s="14"/>
      <c r="E36" s="14"/>
      <c r="F36" s="14"/>
      <c r="G36" s="14"/>
      <c r="H36" s="14"/>
      <c r="I36" s="14"/>
      <c r="J36" s="102"/>
      <c r="K36" s="15"/>
    </row>
    <row r="37" spans="1:11" s="12" customFormat="1" x14ac:dyDescent="0.25">
      <c r="A37" s="13"/>
      <c r="B37" s="13"/>
      <c r="C37" s="13"/>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c r="G49" s="14"/>
      <c r="H49" s="14"/>
      <c r="I49" s="14"/>
      <c r="J49" s="14"/>
      <c r="K49" s="15"/>
    </row>
    <row r="50" spans="1:11" s="12" customFormat="1" x14ac:dyDescent="0.25">
      <c r="A50" s="13"/>
      <c r="B50" s="13"/>
      <c r="C50" s="13"/>
      <c r="D50" s="14"/>
      <c r="E50" s="14"/>
      <c r="F50" s="14"/>
      <c r="G50" s="14"/>
      <c r="H50" s="14"/>
      <c r="I50" s="14"/>
      <c r="J50" s="14"/>
      <c r="K50" s="15"/>
    </row>
    <row r="51" spans="1:11" s="12" customFormat="1" x14ac:dyDescent="0.25">
      <c r="A51" s="13"/>
      <c r="B51" s="13"/>
      <c r="C51" s="13"/>
      <c r="D51" s="14"/>
      <c r="E51" s="14"/>
      <c r="F51" s="14"/>
      <c r="G51" s="14"/>
      <c r="H51" s="14"/>
      <c r="I51" s="14"/>
      <c r="J51" s="14"/>
      <c r="K51" s="15"/>
    </row>
    <row r="52" spans="1:11" s="12" customFormat="1" x14ac:dyDescent="0.25">
      <c r="A52" s="13"/>
      <c r="B52" s="13"/>
      <c r="C52" s="13"/>
      <c r="D52" s="14"/>
      <c r="E52" s="14"/>
      <c r="F52" s="14"/>
      <c r="G52" s="14"/>
      <c r="H52" s="14"/>
      <c r="I52" s="14"/>
      <c r="J52" s="14"/>
      <c r="K52" s="15"/>
    </row>
    <row r="53" spans="1:11" s="12" customFormat="1" x14ac:dyDescent="0.25">
      <c r="A53" s="13"/>
      <c r="B53" s="13"/>
      <c r="C53" s="13"/>
      <c r="D53" s="14"/>
      <c r="E53" s="14"/>
      <c r="F53" s="14"/>
      <c r="G53" s="14"/>
      <c r="H53" s="14"/>
      <c r="I53" s="14"/>
      <c r="J53" s="14"/>
      <c r="K53" s="15"/>
    </row>
    <row r="54" spans="1:11" s="12" customFormat="1" x14ac:dyDescent="0.25">
      <c r="A54" s="13"/>
      <c r="B54" s="13"/>
      <c r="C54" s="13"/>
      <c r="D54" s="14"/>
      <c r="E54" s="14"/>
      <c r="F54" s="14"/>
      <c r="G54" s="14"/>
      <c r="H54" s="14"/>
      <c r="I54" s="14"/>
      <c r="J54" s="14"/>
      <c r="K54" s="15"/>
    </row>
    <row r="55" spans="1:11" s="12" customFormat="1" x14ac:dyDescent="0.25">
      <c r="A55" s="13"/>
      <c r="B55" s="13"/>
      <c r="C55" s="13"/>
      <c r="D55" s="14"/>
      <c r="E55" s="14"/>
      <c r="F55" s="14"/>
      <c r="G55" s="14"/>
      <c r="H55" s="14"/>
      <c r="I55" s="14"/>
      <c r="J55" s="14"/>
      <c r="K55" s="15"/>
    </row>
    <row r="56" spans="1:11" s="12" customFormat="1" x14ac:dyDescent="0.25">
      <c r="A56" s="13"/>
      <c r="B56" s="13"/>
      <c r="C56" s="13"/>
      <c r="D56" s="14"/>
      <c r="E56" s="14"/>
      <c r="F56" s="14"/>
      <c r="G56" s="14"/>
      <c r="H56" s="14"/>
      <c r="I56" s="14"/>
      <c r="J56" s="14"/>
      <c r="K56" s="15"/>
    </row>
    <row r="57" spans="1:11" s="12" customFormat="1" x14ac:dyDescent="0.25">
      <c r="A57" s="13"/>
      <c r="B57" s="13"/>
      <c r="C57" s="13"/>
      <c r="D57" s="14"/>
      <c r="E57" s="14"/>
      <c r="F57" s="14"/>
      <c r="G57" s="14"/>
      <c r="H57" s="14"/>
      <c r="I57" s="14"/>
      <c r="J57" s="14"/>
      <c r="K57" s="15"/>
    </row>
    <row r="58" spans="1:11" s="12" customFormat="1" x14ac:dyDescent="0.25">
      <c r="A58" s="13"/>
      <c r="B58" s="13"/>
      <c r="C58" s="13"/>
      <c r="D58" s="14"/>
      <c r="E58" s="14"/>
      <c r="F58" s="14" t="str">
        <f t="shared" ref="F58:F68" si="7">IF(OR(B58&lt;&gt;"",J58&lt;&gt;""),CONCATENATE($C$7,"_",$A58,IF($G$4="Cuaderno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 t="shared" ref="H58:H68" si="8">IF(AND(I58&lt;&gt;"",I58&lt;&gt;0),IF(OR(B58&lt;&gt;"",J58&lt;&gt;""),CONCATENATE($C$7,"_",$A58,IF($G$4="Cuaderno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7"/>
        <v/>
      </c>
      <c r="G59" s="14" t="str">
        <f>IF(F59&lt;&gt;"",IF($G$4="Recurso",IF(LEFT($G$5,1)="M",VLOOKUP($G$5,'Definición técnica de imagenes'!$A$3:$G$17,5,FALSE),IF($G$5="F1",'Definición técnica de imagenes'!$E$15,'Definición técnica de imagenes'!$F$13)),'Definición técnica de imagenes'!$E$16),"")</f>
        <v/>
      </c>
      <c r="H59" s="14" t="str">
        <f t="shared" si="8"/>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7"/>
        <v/>
      </c>
      <c r="G60" s="14" t="str">
        <f>IF(F60&lt;&gt;"",IF($G$4="Recurso",IF(LEFT($G$5,1)="M",VLOOKUP($G$5,'Definición técnica de imagenes'!$A$3:$G$17,5,FALSE),IF($G$5="F1",'Definición técnica de imagenes'!$E$15,'Definición técnica de imagenes'!$F$13)),'Definición técnica de imagenes'!$E$16),"")</f>
        <v/>
      </c>
      <c r="H60" s="14" t="str">
        <f t="shared" si="8"/>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7"/>
        <v/>
      </c>
      <c r="G61" s="14" t="str">
        <f>IF(F61&lt;&gt;"",IF($G$4="Recurso",IF(LEFT($G$5,1)="M",VLOOKUP($G$5,'Definición técnica de imagenes'!$A$3:$G$17,5,FALSE),IF($G$5="F1",'Definición técnica de imagenes'!$E$15,'Definición técnica de imagenes'!$F$13)),'Definición técnica de imagenes'!$E$16),"")</f>
        <v/>
      </c>
      <c r="H61" s="14" t="str">
        <f t="shared" si="8"/>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7"/>
        <v/>
      </c>
      <c r="G62" s="14" t="str">
        <f>IF(F62&lt;&gt;"",IF($G$4="Recurso",IF(LEFT($G$5,1)="M",VLOOKUP($G$5,'Definición técnica de imagenes'!$A$3:$G$17,5,FALSE),IF($G$5="F1",'Definición técnica de imagenes'!$E$15,'Definición técnica de imagenes'!$F$13)),'Definición técnica de imagenes'!$E$16),"")</f>
        <v/>
      </c>
      <c r="H62" s="14" t="str">
        <f t="shared" si="8"/>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7"/>
        <v/>
      </c>
      <c r="G63" s="14" t="str">
        <f>IF(F63&lt;&gt;"",IF($G$4="Recurso",IF(LEFT($G$5,1)="M",VLOOKUP($G$5,'Definición técnica de imagenes'!$A$3:$G$17,5,FALSE),IF($G$5="F1",'Definición técnica de imagenes'!$E$15,'Definición técnica de imagenes'!$F$13)),'Definición técnica de imagenes'!$E$16),"")</f>
        <v/>
      </c>
      <c r="H63" s="14" t="str">
        <f t="shared" si="8"/>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7"/>
        <v/>
      </c>
      <c r="G64" s="14" t="str">
        <f>IF(F64&lt;&gt;"",IF($G$4="Recurso",IF(LEFT($G$5,1)="M",VLOOKUP($G$5,'Definición técnica de imagenes'!$A$3:$G$17,5,FALSE),IF($G$5="F1",'Definición técnica de imagenes'!$E$15,'Definición técnica de imagenes'!$F$13)),'Definición técnica de imagenes'!$E$16),"")</f>
        <v/>
      </c>
      <c r="H64" s="14" t="str">
        <f t="shared" si="8"/>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7"/>
        <v/>
      </c>
      <c r="G65" s="14" t="str">
        <f>IF(F65&lt;&gt;"",IF($G$4="Recurso",IF(LEFT($G$5,1)="M",VLOOKUP($G$5,'Definición técnica de imagenes'!$A$3:$G$17,5,FALSE),IF($G$5="F1",'Definición técnica de imagenes'!$E$15,'Definición técnica de imagenes'!$F$13)),'Definición técnica de imagenes'!$E$16),"")</f>
        <v/>
      </c>
      <c r="H65" s="14" t="str">
        <f t="shared" si="8"/>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7"/>
        <v/>
      </c>
      <c r="G66" s="14" t="str">
        <f>IF(F66&lt;&gt;"",IF($G$4="Recurso",IF(LEFT($G$5,1)="M",VLOOKUP($G$5,'Definición técnica de imagenes'!$A$3:$G$17,5,FALSE),IF($G$5="F1",'Definición técnica de imagenes'!$E$15,'Definición técnica de imagenes'!$F$13)),'Definición técnica de imagenes'!$E$16),"")</f>
        <v/>
      </c>
      <c r="H66" s="14" t="str">
        <f t="shared" si="8"/>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7"/>
        <v/>
      </c>
      <c r="G67" s="14" t="str">
        <f>IF(F67&lt;&gt;"",IF($G$4="Recurso",IF(LEFT($G$5,1)="M",VLOOKUP($G$5,'Definición técnica de imagenes'!$A$3:$G$17,5,FALSE),IF($G$5="F1",'Definición técnica de imagenes'!$E$15,'Definición técnica de imagenes'!$F$13)),'Definición técnica de imagenes'!$E$16),"")</f>
        <v/>
      </c>
      <c r="H67" s="14" t="str">
        <f t="shared" si="8"/>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7"/>
        <v/>
      </c>
      <c r="G68" s="14" t="str">
        <f>IF(F68&lt;&gt;"",IF($G$4="Recurso",IF(LEFT($G$5,1)="M",VLOOKUP($G$5,'Definición técnica de imagenes'!$A$3:$G$17,5,FALSE),IF($G$5="F1",'Definición técnica de imagenes'!$E$15,'Definición técnica de imagenes'!$F$13)),'Definición técnica de imagenes'!$E$16),"")</f>
        <v/>
      </c>
      <c r="H68" s="14" t="str">
        <f t="shared" si="8"/>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D17" sqref="D17:F17"/>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6" t="s">
        <v>38</v>
      </c>
      <c r="B1" s="87"/>
      <c r="C1" s="87"/>
      <c r="D1" s="87"/>
      <c r="E1" s="87"/>
      <c r="F1" s="88"/>
    </row>
    <row r="2" spans="1:11" x14ac:dyDescent="0.25">
      <c r="A2" s="32" t="s">
        <v>42</v>
      </c>
      <c r="B2" s="33"/>
      <c r="C2" s="89" t="s">
        <v>13</v>
      </c>
      <c r="D2" s="90"/>
      <c r="E2" s="91"/>
      <c r="F2" s="34"/>
    </row>
    <row r="3" spans="1:11" ht="63" x14ac:dyDescent="0.25">
      <c r="A3" s="35" t="s">
        <v>43</v>
      </c>
      <c r="B3" s="33"/>
      <c r="C3" s="95" t="s">
        <v>14</v>
      </c>
      <c r="D3" s="96"/>
      <c r="E3" s="97"/>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8" t="str">
        <f>CONCATENATE(H21,"_",I21,"_",J21,"_CO")</f>
        <v>MA_11_02_CO</v>
      </c>
      <c r="E5" s="99"/>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4" t="str">
        <f>CONCATENATE("SolicitudGrafica_",D5,".xls")</f>
        <v>SolicitudGrafica_MA_11_02_CO.xls</v>
      </c>
      <c r="E7" s="84"/>
      <c r="F7" s="85"/>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6" t="s">
        <v>41</v>
      </c>
      <c r="B13" s="87"/>
      <c r="C13" s="87"/>
      <c r="D13" s="87"/>
      <c r="E13" s="87"/>
      <c r="F13" s="88"/>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9" t="s">
        <v>49</v>
      </c>
      <c r="D15" s="90"/>
      <c r="E15" s="90"/>
      <c r="F15" s="91"/>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2" t="str">
        <f>CONCATENATE(H21,"_",I21,"_",J21,"_",K45)</f>
        <v>MA_11_02_REC130</v>
      </c>
      <c r="E17" s="93"/>
      <c r="F17" s="94"/>
      <c r="J17" s="24">
        <v>14</v>
      </c>
      <c r="K17" s="24">
        <v>14</v>
      </c>
    </row>
    <row r="18" spans="1:11" ht="79.5" thickBot="1" x14ac:dyDescent="0.3">
      <c r="A18" s="35" t="s">
        <v>48</v>
      </c>
      <c r="B18" s="33"/>
      <c r="C18" s="64" t="s">
        <v>128</v>
      </c>
      <c r="D18" s="84" t="str">
        <f>CONCATENATE("SolicitudGrafica_",D17,".xls")</f>
        <v>SolicitudGrafica_MA_11_02_REC130.xls</v>
      </c>
      <c r="E18" s="84"/>
      <c r="F18" s="85"/>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2</v>
      </c>
      <c r="K20" s="24">
        <v>17</v>
      </c>
    </row>
    <row r="21" spans="1:11" x14ac:dyDescent="0.25">
      <c r="H21" s="24" t="str">
        <f>IF(INDEX(H4:H7,H20)=H4,"MA",IF(INDEX(H4:H7,H20)=H5,"CN",IF(INDEX(H4:H7,H20)=H6,"CS",IF(INDEX(H4:H7,H20)=H7,"LE"))))</f>
        <v>MA</v>
      </c>
      <c r="I21" s="24" t="str">
        <f>CONCATENATE(IF((I20+2)&lt;10,"0",""),I20+2)</f>
        <v>11</v>
      </c>
      <c r="J21" s="24" t="str">
        <f>CONCATENATE(IF(J20&lt;10,"0",""),J20)</f>
        <v>02</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13</v>
      </c>
    </row>
    <row r="45" spans="11:11" x14ac:dyDescent="0.25">
      <c r="K45" s="24" t="str">
        <f>CONCATENATE("REC",K44,0)</f>
        <v>REC130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100" t="s">
        <v>56</v>
      </c>
      <c r="B1" s="100" t="s">
        <v>63</v>
      </c>
      <c r="C1" s="100" t="s">
        <v>64</v>
      </c>
      <c r="D1" s="100" t="s">
        <v>5</v>
      </c>
      <c r="E1" s="100" t="s">
        <v>65</v>
      </c>
      <c r="F1" s="100" t="s">
        <v>66</v>
      </c>
      <c r="G1" s="100" t="s">
        <v>67</v>
      </c>
      <c r="H1" s="101" t="s">
        <v>68</v>
      </c>
      <c r="I1" s="101"/>
      <c r="J1" s="101"/>
    </row>
    <row r="2" spans="1:11" x14ac:dyDescent="0.25">
      <c r="A2" s="100"/>
      <c r="B2" s="100"/>
      <c r="C2" s="100"/>
      <c r="D2" s="100"/>
      <c r="E2" s="100"/>
      <c r="F2" s="100"/>
      <c r="G2" s="100"/>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2015-04-07T16:44:17Z</dcterms:modified>
</cp:coreProperties>
</file>