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Plan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180" windowWidth="19200" windowHeight="877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I54" i="1"/>
  <c r="H54" i="1" s="1"/>
  <c r="I55" i="1"/>
  <c r="H55" i="1" s="1"/>
  <c r="I56" i="1"/>
  <c r="H56" i="1" s="1"/>
  <c r="I57" i="1"/>
  <c r="H57" i="1" s="1"/>
  <c r="I58" i="1"/>
  <c r="H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K45" i="2"/>
  <c r="J21" i="2"/>
  <c r="H21" i="2"/>
  <c r="I21" i="2"/>
  <c r="D17" i="2"/>
  <c r="D18"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c r="F11" i="1" s="1"/>
  <c r="G11" i="1" s="1"/>
  <c r="M8" i="1"/>
  <c r="M7" i="1"/>
  <c r="M6" i="1"/>
  <c r="M5" i="1"/>
  <c r="F5" i="1"/>
  <c r="M4" i="1"/>
  <c r="M3" i="1"/>
  <c r="M2" i="1"/>
  <c r="M1" i="1"/>
  <c r="E9" i="1"/>
  <c r="D5" i="2"/>
  <c r="D7" i="2"/>
  <c r="A20" i="1"/>
  <c r="F20" i="1"/>
  <c r="G20" i="1" s="1"/>
  <c r="A21" i="1"/>
  <c r="F21" i="1"/>
  <c r="G21" i="1" s="1"/>
  <c r="A22" i="1"/>
  <c r="F22" i="1"/>
  <c r="G22" i="1" s="1"/>
  <c r="A23" i="1"/>
  <c r="F23" i="1"/>
  <c r="G23" i="1" s="1"/>
  <c r="A24" i="1"/>
  <c r="F24" i="1"/>
  <c r="G24" i="1" s="1"/>
  <c r="A25" i="1"/>
  <c r="F25" i="1"/>
  <c r="G25" i="1" s="1"/>
  <c r="A26" i="1"/>
  <c r="F26" i="1"/>
  <c r="G26" i="1" s="1"/>
  <c r="A27" i="1"/>
  <c r="F27" i="1"/>
  <c r="G27" i="1" s="1"/>
  <c r="A28" i="1"/>
  <c r="F28" i="1"/>
  <c r="G28" i="1" s="1"/>
  <c r="A29" i="1"/>
  <c r="F29" i="1"/>
  <c r="G29" i="1" s="1"/>
  <c r="A30" i="1"/>
  <c r="F30" i="1"/>
  <c r="G30" i="1" s="1"/>
  <c r="A31" i="1"/>
  <c r="F31" i="1"/>
  <c r="G31" i="1" s="1"/>
  <c r="A32" i="1"/>
  <c r="F32" i="1"/>
  <c r="G32" i="1" s="1"/>
  <c r="A33" i="1"/>
  <c r="F33" i="1"/>
  <c r="G33" i="1" s="1"/>
  <c r="A34" i="1"/>
  <c r="F34" i="1"/>
  <c r="G34" i="1" s="1"/>
  <c r="A35" i="1"/>
  <c r="F35" i="1"/>
  <c r="G35" i="1" s="1"/>
  <c r="A36" i="1"/>
  <c r="F36" i="1"/>
  <c r="G36" i="1" s="1"/>
  <c r="A37" i="1"/>
  <c r="F37" i="1"/>
  <c r="G37" i="1" s="1"/>
  <c r="A38" i="1"/>
  <c r="F38" i="1"/>
  <c r="G38" i="1" s="1"/>
  <c r="A39" i="1"/>
  <c r="F39" i="1"/>
  <c r="G39" i="1" s="1"/>
  <c r="A40" i="1"/>
  <c r="F40" i="1"/>
  <c r="G40" i="1" s="1"/>
  <c r="A41" i="1"/>
  <c r="F41" i="1"/>
  <c r="G41" i="1" s="1"/>
  <c r="A42" i="1"/>
  <c r="F42" i="1"/>
  <c r="G42" i="1" s="1"/>
  <c r="A43" i="1"/>
  <c r="F43" i="1"/>
  <c r="G43" i="1" s="1"/>
  <c r="A44" i="1"/>
  <c r="F44" i="1"/>
  <c r="G44" i="1" s="1"/>
  <c r="A45" i="1"/>
  <c r="F45" i="1"/>
  <c r="G45" i="1" s="1"/>
  <c r="A46" i="1"/>
  <c r="F46" i="1"/>
  <c r="G46" i="1" s="1"/>
  <c r="A47" i="1"/>
  <c r="F47" i="1"/>
  <c r="G47" i="1" s="1"/>
  <c r="A48" i="1"/>
  <c r="F48" i="1"/>
  <c r="G48" i="1" s="1"/>
  <c r="A49" i="1"/>
  <c r="F49" i="1"/>
  <c r="G49" i="1" s="1"/>
  <c r="A50" i="1"/>
  <c r="F50" i="1"/>
  <c r="G50" i="1" s="1"/>
  <c r="A51" i="1"/>
  <c r="F51" i="1"/>
  <c r="G51" i="1" s="1"/>
  <c r="A52" i="1"/>
  <c r="F52" i="1"/>
  <c r="G52" i="1" s="1"/>
  <c r="A53" i="1"/>
  <c r="F53" i="1"/>
  <c r="G53" i="1" s="1"/>
  <c r="A54" i="1"/>
  <c r="F54" i="1"/>
  <c r="G54" i="1" s="1"/>
  <c r="A55" i="1"/>
  <c r="F55" i="1"/>
  <c r="G55" i="1" s="1"/>
  <c r="A56" i="1"/>
  <c r="F56" i="1"/>
  <c r="G56" i="1" s="1"/>
  <c r="A57" i="1"/>
  <c r="F57" i="1"/>
  <c r="G57" i="1" s="1"/>
  <c r="A58" i="1"/>
  <c r="F58" i="1"/>
  <c r="G58" i="1" s="1"/>
  <c r="A59" i="1"/>
  <c r="F59" i="1"/>
  <c r="G59" i="1" s="1"/>
  <c r="A60" i="1"/>
  <c r="A61" i="1"/>
  <c r="A62" i="1"/>
  <c r="H11" i="1" l="1"/>
  <c r="F10" i="1"/>
  <c r="G10" i="1" s="1"/>
  <c r="A12" i="1"/>
  <c r="H10" i="1"/>
  <c r="A13" i="1" l="1"/>
  <c r="H12" i="1"/>
  <c r="F12" i="1"/>
  <c r="G12" i="1" s="1"/>
  <c r="F13" i="1" l="1"/>
  <c r="G13" i="1" s="1"/>
  <c r="A14" i="1"/>
  <c r="H13" i="1"/>
  <c r="A15" i="1" l="1"/>
  <c r="F14" i="1"/>
  <c r="G14" i="1" s="1"/>
  <c r="H14" i="1"/>
  <c r="A16" i="1" l="1"/>
  <c r="F15" i="1"/>
  <c r="G15" i="1" s="1"/>
  <c r="H15" i="1"/>
  <c r="H16" i="1" l="1"/>
  <c r="A17" i="1"/>
  <c r="F16" i="1"/>
  <c r="G16" i="1" s="1"/>
  <c r="H17" i="1" l="1"/>
  <c r="A18" i="1"/>
  <c r="F17" i="1"/>
  <c r="G17" i="1" s="1"/>
  <c r="A19" i="1" l="1"/>
  <c r="F18" i="1"/>
  <c r="G18" i="1" s="1"/>
  <c r="H18" i="1"/>
  <c r="F19" i="1" l="1"/>
  <c r="G19" i="1" s="1"/>
  <c r="H19" i="1"/>
</calcChain>
</file>

<file path=xl/sharedStrings.xml><?xml version="1.0" encoding="utf-8"?>
<sst xmlns="http://schemas.openxmlformats.org/spreadsheetml/2006/main" count="389" uniqueCount="193">
  <si>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</si>
  <si>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</si>
  <si>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</si>
  <si>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</si>
  <si>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</si>
  <si>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</si>
  <si>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</si>
  <si>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</si>
  <si>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</si>
  <si>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</si>
  <si>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</si>
  <si>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</si>
  <si>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</si>
  <si>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</si>
  <si>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</si>
  <si>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</si>
  <si>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</si>
  <si>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</si>
  <si>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</si>
  <si>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</si>
  <si>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</si>
  <si>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</si>
  <si>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</si>
  <si>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</si>
  <si>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</si>
  <si>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</si>
  <si>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</si>
  <si>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</si>
  <si>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</si>
  <si>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</si>
  <si>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</si>
  <si>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</si>
  <si>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</si>
  <si>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</si>
  <si>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</si>
  <si>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</si>
  <si>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</si>
  <si>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</si>
  <si>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</si>
  <si>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</si>
  <si>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</si>
  <si>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</si>
  <si>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</si>
  <si>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</si>
  <si>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</si>
  <si>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</si>
  <si>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</si>
  <si>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</si>
  <si>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</si>
  <si>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</si>
  <si>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</si>
  <si>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</si>
  <si>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</si>
  <si>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</si>
  <si>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</si>
  <si>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</si>
  <si>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</si>
  <si>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</si>
  <si>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</si>
  <si>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</si>
  <si>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</si>
  <si>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</si>
  <si>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</si>
  <si>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</si>
  <si>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</si>
  <si>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</si>
  <si>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</si>
  <si>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</si>
  <si>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</si>
  <si>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</si>
  <si>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</si>
  <si>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</si>
  <si>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</si>
  <si>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</si>
  <si>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</si>
  <si>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</si>
  <si>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</si>
  <si>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</si>
  <si>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</si>
  <si>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</si>
  <si>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</si>
  <si>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</si>
  <si>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</si>
  <si>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</si>
  <si>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</si>
  <si>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</si>
  <si>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</si>
  <si>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</si>
  <si>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</si>
  <si>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</si>
  <si>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</si>
  <si>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</si>
  <si>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</si>
  <si>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</si>
  <si>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</si>
  <si>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</si>
  <si>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</si>
  <si>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</si>
  <si>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</si>
  <si>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</si>
  <si>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</si>
  <si>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</si>
  <si>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</si>
  <si>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</si>
  <si>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</si>
  <si>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</si>
  <si>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</si>
  <si>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</si>
  <si>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</si>
  <si>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</si>
  <si>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</si>
  <si>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</si>
  <si>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</si>
  <si>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</si>
  <si>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</si>
  <si>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</si>
  <si>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</si>
  <si>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</si>
  <si>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</si>
  <si>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</si>
  <si>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</si>
  <si>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</si>
  <si>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</si>
  <si>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</si>
  <si>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</si>
  <si>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</si>
  <si>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</si>
  <si>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</si>
  <si>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</si>
  <si>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</si>
  <si>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</si>
  <si>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</si>
  <si>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</si>
  <si>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</si>
  <si>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</si>
  <si>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</si>
  <si>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</si>
  <si>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</si>
  <si>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</si>
  <si>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</si>
  <si>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</si>
  <si>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</si>
  <si>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</si>
  <si>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</si>
  <si>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</si>
  <si>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</si>
  <si>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</si>
  <si>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</si>
  <si>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</si>
  <si>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</si>
  <si>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</si>
  <si>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</si>
  <si>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</si>
  <si>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</si>
  <si>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</si>
  <si>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</si>
  <si>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</si>
  <si>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</si>
  <si>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</si>
  <si>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</si>
  <si>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</si>
  <si>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</si>
  <si>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</si>
  <si>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</si>
  <si>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</si>
  <si>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</si>
  <si>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</si>
  <si>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</si>
  <si>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</si>
  <si>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</si>
  <si>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</si>
  <si>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</si>
  <si>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</si>
  <si>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</si>
  <si>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</si>
  <si>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</si>
  <si>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</si>
  <si>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</si>
  <si>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</si>
  <si>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</si>
  <si>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</si>
  <si>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</si>
  <si>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</si>
  <si>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</si>
  <si>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</si>
  <si>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</si>
  <si>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</si>
  <si>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ANDRES GOMEZ</t>
  </si>
  <si>
    <t>Ilustración</t>
  </si>
  <si>
    <t xml:space="preserve">ver descripción </t>
  </si>
  <si>
    <t>contenido</t>
  </si>
  <si>
    <t>MA_06_12_REC240</t>
  </si>
  <si>
    <t>Refuerza tu aprendizaje: La reflexión de figuras en el plano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</si>
</sst>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5" xfId="0" applyFont="1" applyFill="1" applyBorder="1" applyAlignment="1" applyProtection="1">
      <alignment wrapText="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4"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4" val="0"/>
</file>

<file path=xl/ctrlProps/ctrlProp7.xml><?xml version="1.0" encoding="utf-8"?>
<formControlPr xmlns="http://schemas.microsoft.com/office/spreadsheetml/2009/9/main" objectType="Drop" dropLines="16" dropStyle="combo" dx="33" fmlaLink="$J$20" fmlaRange="$J$4:$J$19" noThreeD="1" sel="2"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277091</xdr:colOff>
      <xdr:row>9</xdr:row>
      <xdr:rowOff>173182</xdr:rowOff>
    </xdr:from>
    <xdr:to>
      <xdr:col>10</xdr:col>
      <xdr:colOff>2208361</xdr:colOff>
      <xdr:row>9</xdr:row>
      <xdr:rowOff>3182706</xdr:rowOff>
    </xdr:to>
    <xdr:pic>
      <xdr:nvPicPr>
        <xdr:cNvPr id="2" name="Imagen 1"/>
        <xdr:cNvPicPr>
          <a:picLocks noChangeAspect="1"/>
        </xdr:cNvPicPr>
      </xdr:nvPicPr>
      <xdr:blipFill>
        <a:blip xmlns:r="http://schemas.openxmlformats.org/officeDocument/2006/relationships" r:embed="rId1"/>
        <a:stretch>
          <a:fillRect/>
        </a:stretch>
      </xdr:blipFill>
      <xdr:spPr>
        <a:xfrm>
          <a:off x="13975773" y="2320637"/>
          <a:ext cx="4580952" cy="3009524"/>
        </a:xfrm>
        <a:prstGeom prst="rect">
          <a:avLst/>
        </a:prstGeom>
      </xdr:spPr>
    </xdr:pic>
    <xdr:clientData/>
  </xdr:twoCellAnchor>
  <xdr:twoCellAnchor editAs="oneCell">
    <xdr:from>
      <xdr:col>9</xdr:col>
      <xdr:colOff>86590</xdr:colOff>
      <xdr:row>10</xdr:row>
      <xdr:rowOff>259773</xdr:rowOff>
    </xdr:from>
    <xdr:to>
      <xdr:col>10</xdr:col>
      <xdr:colOff>173581</xdr:colOff>
      <xdr:row>10</xdr:row>
      <xdr:rowOff>2618492</xdr:rowOff>
    </xdr:to>
    <xdr:pic>
      <xdr:nvPicPr>
        <xdr:cNvPr id="3" name="Imagen 2"/>
        <xdr:cNvPicPr>
          <a:picLocks noChangeAspect="1"/>
        </xdr:cNvPicPr>
      </xdr:nvPicPr>
      <xdr:blipFill>
        <a:blip xmlns:r="http://schemas.openxmlformats.org/officeDocument/2006/relationships" r:embed="rId2"/>
        <a:stretch>
          <a:fillRect/>
        </a:stretch>
      </xdr:blipFill>
      <xdr:spPr>
        <a:xfrm>
          <a:off x="13785272" y="5732318"/>
          <a:ext cx="2736673" cy="2358719"/>
        </a:xfrm>
        <a:prstGeom prst="rect">
          <a:avLst/>
        </a:prstGeom>
      </xdr:spPr>
    </xdr:pic>
    <xdr:clientData/>
  </xdr:twoCellAnchor>
  <xdr:twoCellAnchor editAs="oneCell">
    <xdr:from>
      <xdr:col>9</xdr:col>
      <xdr:colOff>168376</xdr:colOff>
      <xdr:row>11</xdr:row>
      <xdr:rowOff>155864</xdr:rowOff>
    </xdr:from>
    <xdr:to>
      <xdr:col>10</xdr:col>
      <xdr:colOff>738993</xdr:colOff>
      <xdr:row>11</xdr:row>
      <xdr:rowOff>2909454</xdr:rowOff>
    </xdr:to>
    <xdr:pic>
      <xdr:nvPicPr>
        <xdr:cNvPr id="4" name="Imagen 3"/>
        <xdr:cNvPicPr>
          <a:picLocks noChangeAspect="1"/>
        </xdr:cNvPicPr>
      </xdr:nvPicPr>
      <xdr:blipFill>
        <a:blip xmlns:r="http://schemas.openxmlformats.org/officeDocument/2006/relationships" r:embed="rId3"/>
        <a:stretch>
          <a:fillRect/>
        </a:stretch>
      </xdr:blipFill>
      <xdr:spPr>
        <a:xfrm>
          <a:off x="13867058" y="8468591"/>
          <a:ext cx="3220299" cy="2753590"/>
        </a:xfrm>
        <a:prstGeom prst="rect">
          <a:avLst/>
        </a:prstGeom>
      </xdr:spPr>
    </xdr:pic>
    <xdr:clientData/>
  </xdr:twoCellAnchor>
  <xdr:twoCellAnchor editAs="oneCell">
    <xdr:from>
      <xdr:col>9</xdr:col>
      <xdr:colOff>346364</xdr:colOff>
      <xdr:row>12</xdr:row>
      <xdr:rowOff>294410</xdr:rowOff>
    </xdr:from>
    <xdr:to>
      <xdr:col>10</xdr:col>
      <xdr:colOff>1217790</xdr:colOff>
      <xdr:row>12</xdr:row>
      <xdr:rowOff>3052740</xdr:rowOff>
    </xdr:to>
    <xdr:pic>
      <xdr:nvPicPr>
        <xdr:cNvPr id="5" name="Imagen 4"/>
        <xdr:cNvPicPr>
          <a:picLocks noChangeAspect="1"/>
        </xdr:cNvPicPr>
      </xdr:nvPicPr>
      <xdr:blipFill>
        <a:blip xmlns:r="http://schemas.openxmlformats.org/officeDocument/2006/relationships" r:embed="rId4"/>
        <a:stretch>
          <a:fillRect/>
        </a:stretch>
      </xdr:blipFill>
      <xdr:spPr>
        <a:xfrm>
          <a:off x="14045046" y="11672455"/>
          <a:ext cx="3521108" cy="2758330"/>
        </a:xfrm>
        <a:prstGeom prst="rect">
          <a:avLst/>
        </a:prstGeom>
      </xdr:spPr>
    </xdr:pic>
    <xdr:clientData/>
  </xdr:twoCellAnchor>
  <xdr:twoCellAnchor editAs="oneCell">
    <xdr:from>
      <xdr:col>9</xdr:col>
      <xdr:colOff>346362</xdr:colOff>
      <xdr:row>13</xdr:row>
      <xdr:rowOff>311728</xdr:rowOff>
    </xdr:from>
    <xdr:to>
      <xdr:col>10</xdr:col>
      <xdr:colOff>1140769</xdr:colOff>
      <xdr:row>13</xdr:row>
      <xdr:rowOff>3549831</xdr:rowOff>
    </xdr:to>
    <xdr:pic>
      <xdr:nvPicPr>
        <xdr:cNvPr id="6" name="Imagen 5"/>
        <xdr:cNvPicPr>
          <a:picLocks noChangeAspect="1"/>
        </xdr:cNvPicPr>
      </xdr:nvPicPr>
      <xdr:blipFill>
        <a:blip xmlns:r="http://schemas.openxmlformats.org/officeDocument/2006/relationships" r:embed="rId5"/>
        <a:stretch>
          <a:fillRect/>
        </a:stretch>
      </xdr:blipFill>
      <xdr:spPr>
        <a:xfrm>
          <a:off x="14045044" y="14962910"/>
          <a:ext cx="3444089" cy="3238103"/>
        </a:xfrm>
        <a:prstGeom prst="rect">
          <a:avLst/>
        </a:prstGeom>
      </xdr:spPr>
    </xdr:pic>
    <xdr:clientData/>
  </xdr:twoCellAnchor>
  <xdr:twoCellAnchor editAs="oneCell">
    <xdr:from>
      <xdr:col>9</xdr:col>
      <xdr:colOff>294408</xdr:colOff>
      <xdr:row>14</xdr:row>
      <xdr:rowOff>190500</xdr:rowOff>
    </xdr:from>
    <xdr:to>
      <xdr:col>9</xdr:col>
      <xdr:colOff>2584449</xdr:colOff>
      <xdr:row>14</xdr:row>
      <xdr:rowOff>2424545</xdr:rowOff>
    </xdr:to>
    <xdr:pic>
      <xdr:nvPicPr>
        <xdr:cNvPr id="23" name="Imagen 22"/>
        <xdr:cNvPicPr/>
      </xdr:nvPicPr>
      <xdr:blipFill>
        <a:blip xmlns:r="http://schemas.openxmlformats.org/officeDocument/2006/relationships" r:embed="rId6"/>
        <a:stretch>
          <a:fillRect/>
        </a:stretch>
      </xdr:blipFill>
      <xdr:spPr>
        <a:xfrm>
          <a:off x="13993090" y="18634364"/>
          <a:ext cx="2290041" cy="2234045"/>
        </a:xfrm>
        <a:prstGeom prst="rect">
          <a:avLst/>
        </a:prstGeom>
      </xdr:spPr>
    </xdr:pic>
    <xdr:clientData/>
  </xdr:twoCellAnchor>
  <xdr:twoCellAnchor editAs="oneCell">
    <xdr:from>
      <xdr:col>9</xdr:col>
      <xdr:colOff>173182</xdr:colOff>
      <xdr:row>15</xdr:row>
      <xdr:rowOff>225137</xdr:rowOff>
    </xdr:from>
    <xdr:to>
      <xdr:col>10</xdr:col>
      <xdr:colOff>1593272</xdr:colOff>
      <xdr:row>15</xdr:row>
      <xdr:rowOff>2770909</xdr:rowOff>
    </xdr:to>
    <xdr:pic>
      <xdr:nvPicPr>
        <xdr:cNvPr id="24" name="Imagen 23"/>
        <xdr:cNvPicPr/>
      </xdr:nvPicPr>
      <xdr:blipFill>
        <a:blip xmlns:r="http://schemas.openxmlformats.org/officeDocument/2006/relationships" r:embed="rId7"/>
        <a:stretch>
          <a:fillRect/>
        </a:stretch>
      </xdr:blipFill>
      <xdr:spPr>
        <a:xfrm>
          <a:off x="13871864" y="21266728"/>
          <a:ext cx="4069772" cy="2545772"/>
        </a:xfrm>
        <a:prstGeom prst="rect">
          <a:avLst/>
        </a:prstGeom>
      </xdr:spPr>
    </xdr:pic>
    <xdr:clientData/>
  </xdr:twoCellAnchor>
  <xdr:twoCellAnchor editAs="oneCell">
    <xdr:from>
      <xdr:col>9</xdr:col>
      <xdr:colOff>381000</xdr:colOff>
      <xdr:row>16</xdr:row>
      <xdr:rowOff>519545</xdr:rowOff>
    </xdr:from>
    <xdr:to>
      <xdr:col>10</xdr:col>
      <xdr:colOff>1679863</xdr:colOff>
      <xdr:row>16</xdr:row>
      <xdr:rowOff>2961408</xdr:rowOff>
    </xdr:to>
    <xdr:pic>
      <xdr:nvPicPr>
        <xdr:cNvPr id="25" name="Imagen 24"/>
        <xdr:cNvPicPr/>
      </xdr:nvPicPr>
      <xdr:blipFill>
        <a:blip xmlns:r="http://schemas.openxmlformats.org/officeDocument/2006/relationships" r:embed="rId8"/>
        <a:stretch>
          <a:fillRect/>
        </a:stretch>
      </xdr:blipFill>
      <xdr:spPr>
        <a:xfrm>
          <a:off x="14079682" y="24505227"/>
          <a:ext cx="3948545" cy="2441863"/>
        </a:xfrm>
        <a:prstGeom prst="rect">
          <a:avLst/>
        </a:prstGeom>
      </xdr:spPr>
    </xdr:pic>
    <xdr:clientData/>
  </xdr:twoCellAnchor>
  <xdr:twoCellAnchor editAs="oneCell">
    <xdr:from>
      <xdr:col>9</xdr:col>
      <xdr:colOff>225137</xdr:colOff>
      <xdr:row>17</xdr:row>
      <xdr:rowOff>277091</xdr:rowOff>
    </xdr:from>
    <xdr:to>
      <xdr:col>10</xdr:col>
      <xdr:colOff>1853045</xdr:colOff>
      <xdr:row>17</xdr:row>
      <xdr:rowOff>2857500</xdr:rowOff>
    </xdr:to>
    <xdr:pic>
      <xdr:nvPicPr>
        <xdr:cNvPr id="26" name="Imagen 25"/>
        <xdr:cNvPicPr/>
      </xdr:nvPicPr>
      <xdr:blipFill>
        <a:blip xmlns:r="http://schemas.openxmlformats.org/officeDocument/2006/relationships" r:embed="rId9"/>
        <a:stretch>
          <a:fillRect/>
        </a:stretch>
      </xdr:blipFill>
      <xdr:spPr>
        <a:xfrm>
          <a:off x="13923819" y="27795682"/>
          <a:ext cx="4277590" cy="2580409"/>
        </a:xfrm>
        <a:prstGeom prst="rect">
          <a:avLst/>
        </a:prstGeom>
      </xdr:spPr>
    </xdr:pic>
    <xdr:clientData/>
  </xdr:twoCellAnchor>
  <xdr:twoCellAnchor editAs="oneCell">
    <xdr:from>
      <xdr:col>9</xdr:col>
      <xdr:colOff>450273</xdr:colOff>
      <xdr:row>18</xdr:row>
      <xdr:rowOff>386856</xdr:rowOff>
    </xdr:from>
    <xdr:to>
      <xdr:col>10</xdr:col>
      <xdr:colOff>1057567</xdr:colOff>
      <xdr:row>18</xdr:row>
      <xdr:rowOff>3150556</xdr:rowOff>
    </xdr:to>
    <xdr:pic>
      <xdr:nvPicPr>
        <xdr:cNvPr id="7" name="Imagen 6"/>
        <xdr:cNvPicPr>
          <a:picLocks noChangeAspect="1"/>
        </xdr:cNvPicPr>
      </xdr:nvPicPr>
      <xdr:blipFill>
        <a:blip xmlns:r="http://schemas.openxmlformats.org/officeDocument/2006/relationships" r:embed="rId10"/>
        <a:stretch>
          <a:fillRect/>
        </a:stretch>
      </xdr:blipFill>
      <xdr:spPr>
        <a:xfrm>
          <a:off x="14148955" y="31282492"/>
          <a:ext cx="3256976" cy="2763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55" zoomScaleNormal="55" zoomScalePageLayoutView="140" workbookViewId="0">
      <pane ySplit="9" topLeftCell="A19" activePane="bottomLeft" state="frozen"/>
      <selection pane="bottomLeft" activeCell="J19" sqref="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192</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187</v>
      </c>
      <c r="D5" s="91"/>
      <c r="E5" s="5"/>
      <c r="F5" s="37" t="str">
        <f>IF(G4="Recurso","Motor del recurso","")</f>
        <v>Motor del recurso</v>
      </c>
      <c r="G5" s="7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61.75" customHeight="1" x14ac:dyDescent="0.25">
      <c r="A10" s="12" t="str">
        <f>IF(OR(B10&lt;&gt;"",J10&lt;&gt;""),"IMG01","")</f>
        <v>IMG01</v>
      </c>
      <c r="B10" s="62">
        <v>366934133</v>
      </c>
      <c r="C10" s="20" t="str">
        <f t="shared" ref="C10:C41" si="0">IF(OR(B10&lt;&gt;"",J10&lt;&gt;""),IF($G$4="Recurso",CONCATENATE($G$4," ",$G$5),$G$4),"")</f>
        <v>Recurso M101</v>
      </c>
      <c r="D10" s="63" t="s">
        <v>188</v>
      </c>
      <c r="E10" s="63" t="s">
        <v>155</v>
      </c>
      <c r="F10" s="13" t="str">
        <f t="shared" ref="F10" ca="1" si="1">IF(OR(B10&lt;&gt;"",J10&lt;&gt;""),CONCATENATE($C$7,"_",$A10,IF($G$4="Cuaderno de Estudio","_small",CONCATENATE(IF(I10="","","n"),IF(LEFT($G$5,1)="F",".jpg",".png")))),"")</f>
        <v>MA_06_12_REC240_IMG01n.png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MA_06_12_REC240_IMG01a.png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223.5" customHeight="1" x14ac:dyDescent="0.25">
      <c r="A11" s="12" t="str">
        <f t="shared" ref="A11:A18" si="3">IF(OR(B11&lt;&gt;"",J11&lt;&gt;""),CONCATENATE(LEFT(A10,3),IF(MID(A10,4,2)+1&lt;10,CONCATENATE("0",MID(A10,4,2)+1))),"")</f>
        <v>IMG02</v>
      </c>
      <c r="B11" s="62" t="s">
        <v>189</v>
      </c>
      <c r="C11" s="20" t="str">
        <f t="shared" si="0"/>
        <v>Recurso M101</v>
      </c>
      <c r="D11" s="63" t="s">
        <v>188</v>
      </c>
      <c r="E11" s="63" t="s">
        <v>155</v>
      </c>
      <c r="F11" s="13" t="str">
        <f t="shared" ref="F11:F74" ca="1" si="4">IF(OR(B11&lt;&gt;"",J11&lt;&gt;""),CONCATENATE($C$7,"_",$A11,IF($G$4="Cuaderno de Estudio","_small",CONCATENATE(IF(I11="","","n"),IF(LEFT($G$5,1)="F",".jpg",".png")))),"")</f>
        <v>MA_06_12_REC240_IMG02n.png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MA_06_12_REC240_IMG02a.png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241.5" customHeight="1" x14ac:dyDescent="0.25">
      <c r="A12" s="12" t="str">
        <f t="shared" si="3"/>
        <v>IMG03</v>
      </c>
      <c r="B12" s="62">
        <v>301734266</v>
      </c>
      <c r="C12" s="20" t="str">
        <f t="shared" si="0"/>
        <v>Recurso M101</v>
      </c>
      <c r="D12" s="63" t="s">
        <v>188</v>
      </c>
      <c r="E12" s="63" t="s">
        <v>155</v>
      </c>
      <c r="F12" s="13" t="str">
        <f t="shared" ca="1" si="4"/>
        <v>MA_06_12_REC240_IMG03n.png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MA_06_12_REC240_IMG03a.png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257.25" customHeight="1" x14ac:dyDescent="0.25">
      <c r="A13" s="12" t="str">
        <f t="shared" si="3"/>
        <v>IMG04</v>
      </c>
      <c r="B13" s="62">
        <v>105448364</v>
      </c>
      <c r="C13" s="20" t="str">
        <f t="shared" si="0"/>
        <v>Recurso M101</v>
      </c>
      <c r="D13" s="63" t="s">
        <v>188</v>
      </c>
      <c r="E13" s="63" t="s">
        <v>155</v>
      </c>
      <c r="F13" s="13" t="str">
        <f t="shared" ca="1" si="4"/>
        <v>MA_06_12_REC240_IMG04n.png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MA_06_12_REC240_IMG04a.png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298.5" customHeight="1" x14ac:dyDescent="0.25">
      <c r="A14" s="12" t="str">
        <f t="shared" si="3"/>
        <v>IMG05</v>
      </c>
      <c r="B14" s="62">
        <v>78326611</v>
      </c>
      <c r="C14" s="20" t="str">
        <f t="shared" si="0"/>
        <v>Recurso M101</v>
      </c>
      <c r="D14" s="63" t="s">
        <v>188</v>
      </c>
      <c r="E14" s="63" t="s">
        <v>155</v>
      </c>
      <c r="F14" s="13" t="str">
        <f t="shared" ca="1" si="4"/>
        <v>MA_06_12_REC240_IMG05n.png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MA_06_12_REC240_IMG05a.png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c r="O14" s="2" t="str">
        <f>'Definición técnica de imagenes'!A22</f>
        <v>F6</v>
      </c>
    </row>
    <row r="15" spans="1:16" s="11" customFormat="1" ht="204.75" customHeight="1" x14ac:dyDescent="0.25">
      <c r="A15" s="12" t="str">
        <f t="shared" si="3"/>
        <v>IMG06</v>
      </c>
      <c r="B15" s="62" t="s">
        <v>189</v>
      </c>
      <c r="C15" s="20" t="str">
        <f t="shared" si="0"/>
        <v>Recurso M101</v>
      </c>
      <c r="D15" s="63" t="s">
        <v>188</v>
      </c>
      <c r="E15" s="63" t="s">
        <v>190</v>
      </c>
      <c r="F15" s="13" t="str">
        <f t="shared" ca="1" si="4"/>
        <v>MA_06_12_REC240_IMG06n.png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MA_06_12_REC240_IMG06a.png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231.75" customHeight="1" x14ac:dyDescent="0.3">
      <c r="A16" s="12" t="str">
        <f t="shared" si="3"/>
        <v>IMG07</v>
      </c>
      <c r="B16" s="62" t="s">
        <v>189</v>
      </c>
      <c r="C16" s="20" t="str">
        <f t="shared" si="0"/>
        <v>Recurso M101</v>
      </c>
      <c r="D16" s="63" t="s">
        <v>188</v>
      </c>
      <c r="E16" s="63" t="s">
        <v>155</v>
      </c>
      <c r="F16" s="13" t="str">
        <f t="shared" ca="1" si="4"/>
        <v>MA_06_12_REC240_IMG07n.png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MA_06_12_REC240_IMG07a.png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c r="O16" s="2" t="str">
        <f>'Definición técnica de imagenes'!A25</f>
        <v>F7</v>
      </c>
    </row>
    <row r="17" spans="1:15" s="11" customFormat="1" ht="278.25" customHeight="1" x14ac:dyDescent="0.25">
      <c r="A17" s="12" t="str">
        <f t="shared" si="3"/>
        <v>IMG08</v>
      </c>
      <c r="B17" s="62" t="s">
        <v>189</v>
      </c>
      <c r="C17" s="20" t="str">
        <f t="shared" si="0"/>
        <v>Recurso M101</v>
      </c>
      <c r="D17" s="63" t="s">
        <v>188</v>
      </c>
      <c r="E17" s="63" t="s">
        <v>155</v>
      </c>
      <c r="F17" s="13" t="str">
        <f t="shared" ca="1" si="4"/>
        <v>MA_06_12_REC240_IMG08n.png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MA_06_12_REC240_IMG08a.png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6"/>
      <c r="O17" s="2" t="str">
        <f>'Definición técnica de imagenes'!A27</f>
        <v>F7B</v>
      </c>
    </row>
    <row r="18" spans="1:15" s="11" customFormat="1" ht="266.25" customHeight="1" x14ac:dyDescent="0.25">
      <c r="A18" s="12" t="str">
        <f t="shared" si="3"/>
        <v>IMG09</v>
      </c>
      <c r="B18" s="62" t="s">
        <v>189</v>
      </c>
      <c r="C18" s="20" t="str">
        <f t="shared" si="0"/>
        <v>Recurso M101</v>
      </c>
      <c r="D18" s="63" t="s">
        <v>188</v>
      </c>
      <c r="E18" s="63" t="s">
        <v>190</v>
      </c>
      <c r="F18" s="13" t="str">
        <f t="shared" ca="1" si="4"/>
        <v>MA_06_12_REC240_IMG09n.png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MA_06_12_REC240_IMG09a.png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6"/>
      <c r="O18" s="2" t="str">
        <f>'Definición técnica de imagenes'!A30</f>
        <v>F8</v>
      </c>
    </row>
    <row r="19" spans="1:15" s="11" customFormat="1" ht="271.5" customHeight="1" x14ac:dyDescent="0.3">
      <c r="A19" s="12" t="str">
        <f t="shared" ref="A19:A50" si="6">IF(OR(B19&lt;&gt;"",J19&lt;&gt;""),CONCATENATE(LEFT(A18,3),IF(MID(A18,4,2)+1&lt;10,CONCATENATE("0",MID(A18,4,2)+1),MID(A18,4,2)+1)),"")</f>
        <v>IMG10</v>
      </c>
      <c r="B19" s="62">
        <v>248502838</v>
      </c>
      <c r="C19" s="20" t="str">
        <f t="shared" si="0"/>
        <v>Recurso M101</v>
      </c>
      <c r="D19" s="63" t="s">
        <v>188</v>
      </c>
      <c r="E19" s="63" t="s">
        <v>155</v>
      </c>
      <c r="F19" s="13" t="str">
        <f t="shared" ca="1" si="4"/>
        <v>MA_06_12_REC240_IMG10n.png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MA_06_12_REC240_IMG10a.png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c r="O19" s="2" t="str">
        <f>'Definición técnica de imagenes'!A31</f>
        <v>F10</v>
      </c>
    </row>
    <row r="20" spans="1:15" s="11" customFormat="1" ht="24" customHeigh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02" customHeigh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08.75" customHeigh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07.25" customHeigh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92.25" customHeigh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38" customHeigh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02" customHeigh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90" customHeigh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77.25" customHeigh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82.5" customHeigh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28.25" customHeigh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26.75" customHeigh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17" customHeigh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19.25" customHeigh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24.5" customHeigh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31.25" customHeigh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86.25" customHeigh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84.75" customHeigh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87" customHeigh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84.75" customHeigh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46.25" customHeigh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69.75" customHeigh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78.75"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82.5" customHeigh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71.25" customHeigh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6.75" customHeigh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10.25" customHeigh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17" customHeigh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13.25" customHeigh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8.25" customHeigh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32" customHeigh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14.75" customHeigh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94.5" customHeigh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11" customHeigh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12.5" customHeigh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35.75" customHeigh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28.25" customHeigh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14.75" customHeigh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29.75" customHeigh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38" customHeigh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MA_06_02_CO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SolicitudGrafica_MA_06_02_CO.xls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MA_06_02_REC10</v>
      </c>
      <c r="E17" s="101"/>
      <c r="F17" s="102"/>
      <c r="J17" s="22">
        <v>14</v>
      </c>
      <c r="K17" s="22">
        <v>14</v>
      </c>
    </row>
    <row r="18" spans="1:11" ht="79.5" thickBot="1" x14ac:dyDescent="0.3">
      <c r="A18" s="33" t="s">
        <v>48</v>
      </c>
      <c r="B18" s="31"/>
      <c r="C18" s="59" t="s">
        <v>120</v>
      </c>
      <c r="D18" s="92" t="str">
        <f>CONCATENATE("SolicitudGrafica_",D17,".xls")</f>
        <v>SolicitudGrafica_MA_06_02_REC10.xls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1</v>
      </c>
      <c r="I20" s="22">
        <v>4</v>
      </c>
      <c r="J20" s="22">
        <v>2</v>
      </c>
      <c r="K20" s="22">
        <v>17</v>
      </c>
    </row>
    <row r="21" spans="1:11" x14ac:dyDescent="0.25">
      <c r="H21" s="22" t="str">
        <f>IF(INDEX(H4:H7,H20)=H4,"MA",IF(INDEX(H4:H7,H20)=H5,"CN",IF(INDEX(H4:H7,H20)=H6,"CS",IF(INDEX(H4:H7,H20)=H7,"LE"))))</f>
        <v>MA</v>
      </c>
      <c r="I21" s="22" t="str">
        <f>CONCATENATE(IF((I20+2)&lt;10,"0",""),I20+2)</f>
        <v>06</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3" activePane="bottomLeft" state="frozen"/>
      <selection pane="bottomLeft" activeCell="A46" sqref="A46"/>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 gomez</dc:creator>
  <cp:lastModifiedBy>Andres Gomez</cp:lastModifiedBy>
  <dcterms:created xsi:type="dcterms:W3CDTF">2014-07-01T23:43:25Z</dcterms:created>
  <dcterms:modified xsi:type="dcterms:W3CDTF">2016-02-23T03:55:54Z</dcterms:modified>
</cp:coreProperties>
</file>