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9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<sst xmlns="http://schemas.openxmlformats.org/spreadsheetml/2006/main" count="491" uniqueCount="225">
  <si>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</si>
  <si>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</si>
  <si>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</si>
  <si>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</si>
  <si>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</si>
  <si>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</si>
  <si>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</si>
  <si>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</si>
  <si>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</si>
  <si>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</si>
  <si>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</si>
  <si>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</si>
  <si>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</si>
  <si>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</si>
  <si>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</si>
  <si>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</si>
  <si>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</si>
  <si>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</si>
  <si>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</si>
  <si>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</si>
  <si>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</si>
  <si>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</si>
  <si>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</si>
  <si>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</si>
  <si>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</si>
  <si>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</si>
  <si>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</si>
  <si>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</si>
  <si>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</si>
  <si>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</si>
  <si>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</si>
  <si>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</si>
  <si>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</si>
  <si>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</si>
  <si>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</si>
  <si>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</si>
  <si>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</si>
  <si>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</si>
  <si>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</si>
  <si>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</si>
  <si>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</si>
  <si>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</si>
  <si>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</si>
  <si>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</si>
  <si>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</si>
  <si>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</si>
  <si>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</si>
  <si>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</si>
  <si>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</si>
  <si>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</si>
  <si>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</si>
  <si>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</si>
  <si>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</si>
  <si>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</si>
  <si>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</si>
  <si>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</si>
  <si>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</si>
  <si>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</si>
  <si>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</si>
  <si>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</si>
  <si>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</si>
  <si>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</si>
  <si>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</si>
  <si>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</si>
  <si>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</si>
  <si>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</si>
  <si>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</si>
  <si>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</si>
  <si>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</si>
  <si>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</si>
  <si>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</si>
  <si>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</si>
  <si>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</si>
  <si>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</si>
  <si>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</si>
  <si>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</si>
  <si>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</si>
  <si>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</si>
  <si>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</si>
  <si>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</si>
  <si>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</si>
  <si>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</si>
  <si>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</si>
  <si>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</si>
  <si>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</si>
  <si>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</si>
  <si>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</si>
  <si>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</si>
  <si>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</si>
  <si>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</si>
  <si>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</si>
  <si>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</si>
  <si>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</si>
  <si>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</si>
  <si>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</si>
  <si>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</si>
  <si>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</si>
  <si>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</si>
  <si>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</si>
  <si>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</si>
  <si>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</si>
  <si>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</si>
  <si>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</si>
  <si>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</si>
  <si>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</si>
  <si>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</si>
  <si>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</si>
  <si>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</si>
  <si>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</si>
  <si>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</si>
  <si>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</si>
  <si>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</si>
  <si>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</si>
  <si>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</si>
  <si>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</si>
  <si>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</si>
  <si>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</si>
  <si>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</si>
  <si>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</si>
  <si>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</si>
  <si>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</si>
  <si>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</si>
  <si>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</si>
  <si>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</si>
  <si>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</si>
  <si>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</si>
  <si>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</si>
  <si>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</si>
  <si>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</si>
  <si>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</si>
  <si>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</si>
  <si>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</si>
  <si>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</si>
  <si>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</si>
  <si>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</si>
  <si>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</si>
  <si>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</si>
  <si>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</si>
  <si>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</si>
  <si>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</si>
  <si>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</si>
  <si>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</si>
  <si>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</si>
  <si>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</si>
  <si>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</si>
  <si>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</si>
  <si>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</si>
  <si>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</si>
  <si>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</si>
  <si>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</si>
  <si>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</si>
  <si>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</si>
  <si>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</si>
  <si>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</si>
  <si>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</si>
  <si>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</si>
  <si>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</si>
  <si>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</si>
  <si>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</si>
  <si>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</si>
  <si>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</si>
  <si>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</si>
  <si>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</si>
  <si>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</si>
  <si>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</si>
  <si>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</si>
  <si>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</si>
  <si>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</si>
  <si>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</si>
  <si>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</si>
  <si>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</si>
  <si>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</si>
  <si>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</si>
  <si>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</si>
  <si>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</si>
  <si>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</si>
  <si>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</si>
  <si>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</si>
  <si>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</si>
  <si>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</si>
  <si>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</si>
  <si>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</si>
  <si>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</si>
  <si>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</si>
  <si>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</si>
  <si>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</si>
  <si>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</si>
  <si>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</si>
  <si>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Patrones</t>
  </si>
  <si>
    <t>MA_07_09_REC10</t>
  </si>
  <si>
    <t> 326535923</t>
  </si>
  <si>
    <t>Ubicar en la imagen el texto adjunto en latex MA_07_09_CO_LATEX01</t>
  </si>
  <si>
    <t>Ilustración</t>
  </si>
  <si>
    <t>Tomar uno de los niños de la imagen  y ubicar en el letrero el número 12</t>
  </si>
  <si>
    <t>Tomar uno de los niños de la imagen (diferente al anterior) y ubicar en el letrero el número 11</t>
  </si>
  <si>
    <t>Tomar uno de los niños (diferente a los anteriores)de la imagen y ubicar en el letrero el número 9</t>
  </si>
  <si>
    <t>Tomar uno de los niños (diferente a los anteriores) de la imagen y ubicar en el letrero el número 8</t>
  </si>
  <si>
    <t xml:space="preserve">Tomar uno de los niños de la imagen  y ubicar en el letrero el adjunto MA_07_09_CO_P2_RESP1 </t>
  </si>
  <si>
    <t>Tomar uno de los niños de la imagen  y ubicar en el letrero el adjunto MA_07_09_CO_P2_RESP2</t>
  </si>
  <si>
    <t>Tomar uno de los niños de la imagen  y ubicar en el letrero el adjunto MA_07_09_CO_P2_RESP3</t>
  </si>
  <si>
    <t>Tomar uno de los niños de la imagen  y ubicar en el letrero el adjunto MA_07_09_CO_P2_RESP4</t>
  </si>
  <si>
    <t>Ubicar en la imagen el texto adjunto en latex MA_07_09_CO_LATEX02</t>
  </si>
  <si>
    <t>Tomar uno de los niños de la imagen  y ubicar en el letrero el número 30</t>
  </si>
  <si>
    <t>Tomar uno de los niños de la imagen (diferente al anterior) y ubicar en el letrero el número 35</t>
  </si>
  <si>
    <t>Tomar uno de los niños (diferente a los anteriores)de la imagen y ubicar en el letrero el número 40</t>
  </si>
  <si>
    <t>Tomar uno de los niños (diferente a los anteriores) de la imagen y ubicar en el letrero el número 45</t>
  </si>
  <si>
    <t xml:space="preserve">Tomar uno de los niños de la imagen  y ubicar en el letrero el adjunto MA_07_09_CO_P4_RESP1 </t>
  </si>
  <si>
    <t>Tomar uno de los niños de la imagen  y ubicar en el letrero el adjunto MA_07_09_CO_P4_RESP2</t>
  </si>
  <si>
    <t>Tomar uno de los niños de la imagen  y ubicar en el letrero el adjunto MA_07_09_CO_P4_RESP4</t>
  </si>
  <si>
    <t>Tomar uno de los niños de la imagen  y ubicar en el letrero el adjunto MA_07_09_CO_P4_RESP3</t>
  </si>
  <si>
    <t>Ubicar en la imagen el texto adjunto en latex MA_07_09_CO_LATEX03</t>
  </si>
  <si>
    <t>Tomar uno de los niños de la imagen (diferente al anterior) y ubicar en el letrero: elevar al cuadrado y disminuir una unidad</t>
  </si>
  <si>
    <t>Tomar uno de los niños (diferente a los anteriores)de la imagen y ubicar en el letrero: elevar al cuadrado</t>
  </si>
  <si>
    <t>Tomar uno de los niños de la imagen (diferente al anterior) y ubicar en el letrero: elevar al cuadrado y aumentar una unidad</t>
  </si>
  <si>
    <t>Tomar uno de los niños (diferente a los anteriores) de la imagen y ubicar en el letrero: multiplicar  por dos</t>
  </si>
  <si>
    <t>Tomar uno de los niños (diferente a los anteriores) de la imagen y ubicar en el letrero el número 63</t>
  </si>
  <si>
    <t>Tomar uno de los niños (diferente a los anteriores)de la imagen y ubicar en el letrero el número 64</t>
  </si>
  <si>
    <t>Tomar uno de los niños de la imagen (diferente al anterior) y ubicar en el letrero el número 65</t>
  </si>
  <si>
    <t>Tomar uno de los niños de la imagen  y ubicar en el letrero el número 66</t>
  </si>
  <si>
    <t xml:space="preserve">Tomar uno de los niños de la imagen  y ubicar en el letrero el adjunto MA_07_09_CO_P6_RESP1 </t>
  </si>
  <si>
    <t>Ubicar en la imagen el texto adjunto en latex MA_07_09_CO_LATEX04</t>
  </si>
  <si>
    <t>Tomar uno de los niños de la imagen (diferente al anterior) y ubicar en el letrero: adicionar 3</t>
  </si>
  <si>
    <t>Tomar uno de los niños (diferente a los anteriores)de la imagen y ubicar en el letrero: multiplicar por 3</t>
  </si>
  <si>
    <t>Tomar uno de los niños de la imagen (diferente al anterior) y ubicar en el letrero: multiplicar por 2</t>
  </si>
  <si>
    <t>Tomar uno de los niños (diferente a los anteriores) de la imagen y ubicar en el letrero: sumar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</si>
</sst>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66" zoomScaleNormal="66" zoomScalePageLayoutView="140" workbookViewId="0">
      <pane ySplit="9" topLeftCell="A40" activePane="bottomLeft" state="frozen"/>
      <selection pane="bottomLeft" activeCell="J41" sqref="J41"/>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M7A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7</v>
      </c>
      <c r="D3" s="85"/>
      <c r="F3" s="77">
        <v>42403</v>
      </c>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6"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t="s">
        <v>190</v>
      </c>
      <c r="C10" s="20" t="str">
        <f t="shared" ref="C10:C17" si="0">IF(OR(B10&lt;&gt;"",J10&lt;&gt;""),IF($G$4="Recurso",CONCATENATE($G$4," ",$G$5),$G$4),"")</f>
        <v>Recurso M7A</v>
      </c>
      <c r="D10" s="63" t="s">
        <v>187</v>
      </c>
      <c r="E10" s="63" t="s">
        <v>155</v>
      </c>
      <c r="F10" s="13" t="str">
        <f t="shared" ref="F10:F17" ca="1" si="1">IF(OR(B10&lt;&gt;"",J10&lt;&gt;""),CONCATENATE($C$7,"_",$A10,IF($G$4="Cuaderno de Estudio","_small",CONCATENATE(IF(I10="","","n"),IF(LEFT($G$5,1)="F",".jpg",".png")))),"")</f>
        <v>MA_07_09_REC10_IMG01n.png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6.4" x14ac:dyDescent="0.25">
      <c r="A11" s="12" t="str">
        <f t="shared" ref="A11:A17" si="3">IF(OR(B11&lt;&gt;"",J11&lt;&gt;""),CONCATENATE(LEFT(A10,3),IF(MID(A10,4,2)+1&lt;10,CONCATENATE("0",MID(A10,4,2)+1))),"")</f>
        <v>IMG02</v>
      </c>
      <c r="B11" s="62">
        <v>274961387</v>
      </c>
      <c r="C11" s="20" t="str">
        <f t="shared" si="0"/>
        <v>Recurso M7A</v>
      </c>
      <c r="D11" s="63" t="s">
        <v>192</v>
      </c>
      <c r="E11" s="63" t="s">
        <v>67</v>
      </c>
      <c r="F11" s="13" t="str">
        <f t="shared" ca="1" si="1"/>
        <v>MA_07_09_REC10_IMG02.png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s="65"/>
      <c r="O11" s="2" t="str">
        <f>'Definición técnica de imagenes'!A13</f>
        <v>M101</v>
      </c>
    </row>
    <row r="12" spans="1:16" s="11" customFormat="1" ht="39.6" x14ac:dyDescent="0.25">
      <c r="A12" s="12" t="str">
        <f t="shared" si="3"/>
        <v>IMG03</v>
      </c>
      <c r="B12" s="62">
        <v>274961387</v>
      </c>
      <c r="C12" s="20" t="str">
        <f t="shared" si="0"/>
        <v>Recurso M7A</v>
      </c>
      <c r="D12" s="63" t="s">
        <v>192</v>
      </c>
      <c r="E12" s="63" t="s">
        <v>67</v>
      </c>
      <c r="F12" s="13" t="str">
        <f t="shared" ca="1" si="1"/>
        <v>MA_07_09_REC10_IMG03.png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194</v>
      </c>
      <c r="K12" s="64"/>
      <c r="O12" s="2" t="str">
        <f>'Definición técnica de imagenes'!A18</f>
        <v>Diaporama F1</v>
      </c>
    </row>
    <row r="13" spans="1:16" s="11" customFormat="1" ht="39.6" x14ac:dyDescent="0.25">
      <c r="A13" s="12" t="str">
        <f t="shared" si="3"/>
        <v>IMG04</v>
      </c>
      <c r="B13" s="62">
        <v>274961387</v>
      </c>
      <c r="C13" s="20" t="str">
        <f t="shared" si="0"/>
        <v>Recurso M7A</v>
      </c>
      <c r="D13" s="63" t="s">
        <v>192</v>
      </c>
      <c r="E13" s="63" t="s">
        <v>67</v>
      </c>
      <c r="F13" s="13" t="str">
        <f t="shared" ca="1" si="1"/>
        <v>MA_07_09_REC10_IMG04.png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195</v>
      </c>
      <c r="K13" s="64"/>
      <c r="O13" s="2" t="str">
        <f>'Definición técnica de imagenes'!A19</f>
        <v>F4</v>
      </c>
    </row>
    <row r="14" spans="1:16" s="11" customFormat="1" ht="39.6" x14ac:dyDescent="0.25">
      <c r="A14" s="12" t="str">
        <f t="shared" si="3"/>
        <v>IMG05</v>
      </c>
      <c r="B14" s="62">
        <v>274961387</v>
      </c>
      <c r="C14" s="20" t="str">
        <f t="shared" si="0"/>
        <v>Recurso M7A</v>
      </c>
      <c r="D14" s="63" t="s">
        <v>192</v>
      </c>
      <c r="E14" s="63" t="s">
        <v>67</v>
      </c>
      <c r="F14" s="13" t="str">
        <f t="shared" ca="1" si="1"/>
        <v>MA_07_09_REC10_IMG05.png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196</v>
      </c>
      <c r="K14" s="64"/>
      <c r="O14" s="2" t="str">
        <f>'Definición técnica de imagenes'!A22</f>
        <v>F6</v>
      </c>
    </row>
    <row r="15" spans="1:16" s="11" customFormat="1" ht="26.4" x14ac:dyDescent="0.25">
      <c r="A15" s="12" t="str">
        <f t="shared" si="3"/>
        <v>IMG06</v>
      </c>
      <c r="B15" s="62" t="s">
        <v>190</v>
      </c>
      <c r="C15" s="20" t="str">
        <f t="shared" si="0"/>
        <v>Recurso M7A</v>
      </c>
      <c r="D15" s="63" t="s">
        <v>187</v>
      </c>
      <c r="E15" s="63" t="s">
        <v>155</v>
      </c>
      <c r="F15" s="13" t="str">
        <f t="shared" ca="1" si="1"/>
        <v>MA_07_09_REC10_IMG06n.png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MA_07_09_REC10_IMG06a.png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191</v>
      </c>
      <c r="K15" s="66"/>
      <c r="O15" s="2" t="str">
        <f>'Definición técnica de imagenes'!A24</f>
        <v>F6B</v>
      </c>
    </row>
    <row r="16" spans="1:16" s="11" customFormat="1" ht="39.6" x14ac:dyDescent="0.3">
      <c r="A16" s="12" t="str">
        <f t="shared" si="3"/>
        <v>IMG07</v>
      </c>
      <c r="B16" s="62">
        <v>274961387</v>
      </c>
      <c r="C16" s="20" t="str">
        <f t="shared" si="0"/>
        <v>Recurso M7A</v>
      </c>
      <c r="D16" s="63" t="s">
        <v>192</v>
      </c>
      <c r="E16" s="63" t="s">
        <v>67</v>
      </c>
      <c r="F16" s="13" t="str">
        <f t="shared" ca="1" si="1"/>
        <v>MA_07_09_REC10_IMG07.png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197</v>
      </c>
      <c r="K16" s="67"/>
      <c r="O16" s="2" t="str">
        <f>'Definición técnica de imagenes'!A25</f>
        <v>F7</v>
      </c>
    </row>
    <row r="17" spans="1:15" s="11" customFormat="1" ht="39.6" x14ac:dyDescent="0.25">
      <c r="A17" s="12" t="str">
        <f t="shared" si="3"/>
        <v>IMG08</v>
      </c>
      <c r="B17" s="62">
        <v>274961387</v>
      </c>
      <c r="C17" s="20" t="str">
        <f t="shared" si="0"/>
        <v>Recurso M7A</v>
      </c>
      <c r="D17" s="63" t="s">
        <v>192</v>
      </c>
      <c r="E17" s="63" t="s">
        <v>67</v>
      </c>
      <c r="F17" s="13" t="str">
        <f t="shared" ca="1" si="1"/>
        <v>MA_07_09_REC10_IMG08.png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198</v>
      </c>
      <c r="K17" s="66"/>
      <c r="O17" s="2" t="str">
        <f>'Definición técnica de imagenes'!A27</f>
        <v>F7B</v>
      </c>
    </row>
    <row r="18" spans="1:15" s="11" customFormat="1" ht="39.6" x14ac:dyDescent="0.25">
      <c r="A18" s="12" t="str">
        <f t="shared" ref="A18" si="4">IF(OR(B18&lt;&gt;"",J18&lt;&gt;""),CONCATENATE(LEFT(A17,3),IF(MID(A17,4,2)+1&lt;10,CONCATENATE("0",MID(A17,4,2)+1))),"")</f>
        <v>IMG09</v>
      </c>
      <c r="B18" s="62">
        <v>274961387</v>
      </c>
      <c r="C18" s="20" t="str">
        <f t="shared" ref="C18:C41" si="5">IF(OR(B18&lt;&gt;"",J18&lt;&gt;""),IF($G$4="Recurso",CONCATENATE($G$4," ",$G$5),$G$4),"")</f>
        <v>Recurso M7A</v>
      </c>
      <c r="D18" s="63" t="s">
        <v>192</v>
      </c>
      <c r="E18" s="63" t="s">
        <v>67</v>
      </c>
      <c r="F18" s="13" t="str">
        <f t="shared" ref="F18:F74" ca="1" si="6">IF(OR(B18&lt;&gt;"",J18&lt;&gt;""),CONCATENATE($C$7,"_",$A18,IF($G$4="Cuaderno de Estudio","_small",CONCATENATE(IF(I18="","","n"),IF(LEFT($G$5,1)="F",".jpg",".png")))),"")</f>
        <v>MA_07_09_REC10_IMG09.png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199</v>
      </c>
      <c r="K18" s="66"/>
      <c r="O18" s="2" t="str">
        <f>'Definición técnica de imagenes'!A30</f>
        <v>F8</v>
      </c>
    </row>
    <row r="19" spans="1:15" s="11" customFormat="1" ht="39.6" x14ac:dyDescent="0.3">
      <c r="A19" s="12" t="str">
        <f t="shared" ref="A19:A50" si="8">IF(OR(B19&lt;&gt;"",J19&lt;&gt;""),CONCATENATE(LEFT(A18,3),IF(MID(A18,4,2)+1&lt;10,CONCATENATE("0",MID(A18,4,2)+1),MID(A18,4,2)+1)),"")</f>
        <v>IMG10</v>
      </c>
      <c r="B19" s="62">
        <v>274961387</v>
      </c>
      <c r="C19" s="20" t="str">
        <f t="shared" si="5"/>
        <v>Recurso M7A</v>
      </c>
      <c r="D19" s="63" t="s">
        <v>192</v>
      </c>
      <c r="E19" s="63" t="s">
        <v>67</v>
      </c>
      <c r="F19" s="13" t="str">
        <f t="shared" ca="1" si="6"/>
        <v>MA_07_09_REC10_IMG10.png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200</v>
      </c>
      <c r="K19" s="67"/>
      <c r="O19" s="2" t="str">
        <f>'Definición técnica de imagenes'!A31</f>
        <v>F10</v>
      </c>
    </row>
    <row r="20" spans="1:15" s="11" customFormat="1" ht="26.4" x14ac:dyDescent="0.25">
      <c r="A20" s="12" t="str">
        <f t="shared" si="8"/>
        <v>IMG11</v>
      </c>
      <c r="B20" s="62" t="s">
        <v>190</v>
      </c>
      <c r="C20" s="20" t="str">
        <f t="shared" si="5"/>
        <v>Recurso M7A</v>
      </c>
      <c r="D20" s="63" t="s">
        <v>187</v>
      </c>
      <c r="E20" s="63" t="s">
        <v>155</v>
      </c>
      <c r="F20" s="13" t="str">
        <f t="shared" ca="1" si="6"/>
        <v>MA_07_09_REC10_IMG11n.png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7"/>
        <v>MA_07_09_REC10_IMG11a.png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201</v>
      </c>
      <c r="K20" s="66"/>
      <c r="O20" s="2" t="str">
        <f>'Definición técnica de imagenes'!A32</f>
        <v>F10B</v>
      </c>
    </row>
    <row r="21" spans="1:15" s="11" customFormat="1" ht="26.4" x14ac:dyDescent="0.25">
      <c r="A21" s="12" t="str">
        <f t="shared" si="8"/>
        <v>IMG12</v>
      </c>
      <c r="B21" s="62">
        <v>274961387</v>
      </c>
      <c r="C21" s="20" t="str">
        <f t="shared" si="5"/>
        <v>Recurso M7A</v>
      </c>
      <c r="D21" s="63" t="s">
        <v>192</v>
      </c>
      <c r="E21" s="63" t="s">
        <v>67</v>
      </c>
      <c r="F21" s="13" t="str">
        <f t="shared" ca="1" si="6"/>
        <v>MA_07_09_REC10_IMG12.png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202</v>
      </c>
      <c r="K21" s="66"/>
      <c r="O21" s="2" t="str">
        <f>'Definición técnica de imagenes'!A33</f>
        <v>F11</v>
      </c>
    </row>
    <row r="22" spans="1:15" s="11" customFormat="1" ht="39.6" x14ac:dyDescent="0.25">
      <c r="A22" s="12" t="str">
        <f t="shared" si="8"/>
        <v>IMG13</v>
      </c>
      <c r="B22" s="62">
        <v>274961387</v>
      </c>
      <c r="C22" s="20" t="str">
        <f t="shared" si="5"/>
        <v>Recurso M7A</v>
      </c>
      <c r="D22" s="63" t="s">
        <v>192</v>
      </c>
      <c r="E22" s="63" t="s">
        <v>67</v>
      </c>
      <c r="F22" s="13" t="str">
        <f t="shared" ca="1" si="6"/>
        <v>MA_07_09_REC10_IMG13.png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8"/>
      <c r="O22" s="2" t="str">
        <f>'Definición técnica de imagenes'!A34</f>
        <v>F12</v>
      </c>
    </row>
    <row r="23" spans="1:15" s="11" customFormat="1" ht="39.6" x14ac:dyDescent="0.25">
      <c r="A23" s="12" t="str">
        <f t="shared" si="8"/>
        <v>IMG14</v>
      </c>
      <c r="B23" s="62">
        <v>274961387</v>
      </c>
      <c r="C23" s="20" t="str">
        <f t="shared" si="5"/>
        <v>Recurso M7A</v>
      </c>
      <c r="D23" s="63" t="s">
        <v>192</v>
      </c>
      <c r="E23" s="63" t="s">
        <v>67</v>
      </c>
      <c r="F23" s="13" t="str">
        <f t="shared" ca="1" si="6"/>
        <v>MA_07_09_REC10_IMG14.png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204</v>
      </c>
      <c r="K23" s="64"/>
      <c r="O23" s="2" t="str">
        <f>'Definición técnica de imagenes'!A35</f>
        <v>F13</v>
      </c>
    </row>
    <row r="24" spans="1:15" s="11" customFormat="1" ht="39.6" x14ac:dyDescent="0.25">
      <c r="A24" s="12" t="str">
        <f t="shared" si="8"/>
        <v>IMG15</v>
      </c>
      <c r="B24" s="62">
        <v>274961387</v>
      </c>
      <c r="C24" s="20" t="str">
        <f t="shared" si="5"/>
        <v>Recurso M7A</v>
      </c>
      <c r="D24" s="63" t="s">
        <v>192</v>
      </c>
      <c r="E24" s="63" t="s">
        <v>67</v>
      </c>
      <c r="F24" s="13" t="str">
        <f t="shared" ca="1" si="6"/>
        <v>MA_07_09_REC10_IMG15.png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26.4" x14ac:dyDescent="0.25">
      <c r="A25" s="12" t="str">
        <f t="shared" si="8"/>
        <v>IMG16</v>
      </c>
      <c r="B25" s="62" t="s">
        <v>190</v>
      </c>
      <c r="C25" s="20" t="str">
        <f t="shared" si="5"/>
        <v>Recurso M7A</v>
      </c>
      <c r="D25" s="63" t="s">
        <v>187</v>
      </c>
      <c r="E25" s="63" t="s">
        <v>155</v>
      </c>
      <c r="F25" s="13" t="str">
        <f t="shared" ca="1" si="6"/>
        <v>MA_07_09_REC10_IMG16n.png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7"/>
        <v>MA_07_09_REC10_IMG16a.png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201</v>
      </c>
      <c r="K25" s="64"/>
    </row>
    <row r="26" spans="1:15" s="11" customFormat="1" ht="39.6" x14ac:dyDescent="0.25">
      <c r="A26" s="12" t="e">
        <f>IF(OR(B26&lt;&gt;"",#REF!&lt;&gt;""),CONCATENATE(LEFT(A25,3),IF(MID(A25,4,2)+1&lt;10,CONCATENATE("0",MID(A25,4,2)+1),MID(A25,4,2)+1)),"")</f>
        <v>#REF!</v>
      </c>
      <c r="B26" s="62">
        <v>274961387</v>
      </c>
      <c r="C26" s="20" t="e">
        <f>IF(OR(B26&lt;&gt;"",#REF!&lt;&gt;""),IF($G$4="Recurso",CONCATENATE($G$4," ",$G$5),$G$4),"")</f>
        <v>#REF!</v>
      </c>
      <c r="D26" s="63" t="s">
        <v>192</v>
      </c>
      <c r="E26" s="63" t="s">
        <v>67</v>
      </c>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t="s">
        <v>206</v>
      </c>
      <c r="K26" s="64"/>
    </row>
    <row r="27" spans="1:15" s="11" customFormat="1" ht="39.6" x14ac:dyDescent="0.25">
      <c r="A27" s="12" t="e">
        <f>IF(OR(B27&lt;&gt;"",J26&lt;&gt;""),CONCATENATE(LEFT(A26,3),IF(MID(A26,4,2)+1&lt;10,CONCATENATE("0",MID(A26,4,2)+1),MID(A26,4,2)+1)),"")</f>
        <v>#REF!</v>
      </c>
      <c r="B27" s="62">
        <v>274961387</v>
      </c>
      <c r="C27" s="20" t="str">
        <f>IF(OR(B27&lt;&gt;"",J26&lt;&gt;""),IF($G$4="Recurso",CONCATENATE($G$4," ",$G$5),$G$4),"")</f>
        <v>Recurso M7A</v>
      </c>
      <c r="D27" s="63" t="s">
        <v>192</v>
      </c>
      <c r="E27" s="63" t="s">
        <v>67</v>
      </c>
      <c r="F27" s="13" t="e">
        <f ca="1">IF(OR(B27&lt;&gt;"",J26&lt;&gt;""),CONCATENATE($C$7,"_",$A27,IF($G$4="Cuaderno de Estudio","_small",CONCATENATE(IF(I27="","","n"),IF(LEFT($G$5,1)="F",".jpg",".png")))),"")</f>
        <v>#REF!</v>
      </c>
      <c r="G27" s="13" t="e">
        <f ca="1">IF($F27&lt;&gt;"",IF($G$4="Recurso",VLOOKUP($E27,OFFSET('Definición técnica de imagenes'!$A$1,MATCH($G$5,'Definición técnica de imagenes'!$A$1:$A$104,0)-1,1,COUNTIF('Definición técnica de imagenes'!$A$3:$A$102,$G$5),5),5,FALSE),'Definición técnica de imagenes'!$F$16),"")</f>
        <v>#REF!</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207</v>
      </c>
      <c r="K27" s="64"/>
      <c r="O27" s="2"/>
    </row>
    <row r="28" spans="1:15" s="11" customFormat="1" ht="39.6" x14ac:dyDescent="0.25">
      <c r="A28" s="12" t="e">
        <f>IF(OR(B28&lt;&gt;"",J27&lt;&gt;""),CONCATENATE(LEFT(A27,3),IF(MID(A27,4,2)+1&lt;10,CONCATENATE("0",MID(A27,4,2)+1),MID(A27,4,2)+1)),"")</f>
        <v>#REF!</v>
      </c>
      <c r="B28" s="62">
        <v>274961387</v>
      </c>
      <c r="C28" s="20" t="str">
        <f>IF(OR(B28&lt;&gt;"",J27&lt;&gt;""),IF($G$4="Recurso",CONCATENATE($G$4," ",$G$5),$G$4),"")</f>
        <v>Recurso M7A</v>
      </c>
      <c r="D28" s="63" t="s">
        <v>192</v>
      </c>
      <c r="E28" s="63" t="s">
        <v>67</v>
      </c>
      <c r="F28" s="13" t="e">
        <f ca="1">IF(OR(B28&lt;&gt;"",J27&lt;&gt;""),CONCATENATE($C$7,"_",$A28,IF($G$4="Cuaderno de Estudio","_small",CONCATENATE(IF(I28="","","n"),IF(LEFT($G$5,1)="F",".jpg",".png")))),"")</f>
        <v>#REF!</v>
      </c>
      <c r="G28" s="13" t="e">
        <f ca="1">IF($F28&lt;&gt;"",IF($G$4="Recurso",VLOOKUP($E28,OFFSET('Definición técnica de imagenes'!$A$1,MATCH($G$5,'Definición técnica de imagenes'!$A$1:$A$104,0)-1,1,COUNTIF('Definición técnica de imagenes'!$A$3:$A$102,$G$5),5),5,FALSE),'Definición técnica de imagenes'!$F$16),"")</f>
        <v>#REF!</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209</v>
      </c>
      <c r="K28" s="64"/>
    </row>
    <row r="29" spans="1:15" s="11" customFormat="1" ht="39.6" x14ac:dyDescent="0.25">
      <c r="A29" s="12" t="e">
        <f>IF(OR(B29&lt;&gt;"",J28&lt;&gt;""),CONCATENATE(LEFT(A28,3),IF(MID(A28,4,2)+1&lt;10,CONCATENATE("0",MID(A28,4,2)+1),MID(A28,4,2)+1)),"")</f>
        <v>#REF!</v>
      </c>
      <c r="B29" s="62">
        <v>274961387</v>
      </c>
      <c r="C29" s="20" t="str">
        <f>IF(OR(B29&lt;&gt;"",J28&lt;&gt;""),IF($G$4="Recurso",CONCATENATE($G$4," ",$G$5),$G$4),"")</f>
        <v>Recurso M7A</v>
      </c>
      <c r="D29" s="63" t="s">
        <v>192</v>
      </c>
      <c r="E29" s="63" t="s">
        <v>67</v>
      </c>
      <c r="F29" s="13" t="e">
        <f ca="1">IF(OR(B29&lt;&gt;"",J28&lt;&gt;""),CONCATENATE($C$7,"_",$A29,IF($G$4="Cuaderno de Estudio","_small",CONCATENATE(IF(I29="","","n"),IF(LEFT($G$5,1)="F",".jpg",".png")))),"")</f>
        <v>#REF!</v>
      </c>
      <c r="G29" s="13" t="e">
        <f ca="1">IF($F29&lt;&gt;"",IF($G$4="Recurso",VLOOKUP($E29,OFFSET('Definición técnica de imagenes'!$A$1,MATCH($G$5,'Definición técnica de imagenes'!$A$1:$A$104,0)-1,1,COUNTIF('Definición técnica de imagenes'!$A$3:$A$102,$G$5),5),5,FALSE),'Definición técnica de imagenes'!$F$16),"")</f>
        <v>#REF!</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208</v>
      </c>
      <c r="K29" s="64"/>
    </row>
    <row r="30" spans="1:15" s="11" customFormat="1" ht="26.4" x14ac:dyDescent="0.25">
      <c r="A30" s="12" t="e">
        <f>IF(OR(B30&lt;&gt;"",J29&lt;&gt;""),CONCATENATE(LEFT(A29,3),IF(MID(A29,4,2)+1&lt;10,CONCATENATE("0",MID(A29,4,2)+1),MID(A29,4,2)+1)),"")</f>
        <v>#REF!</v>
      </c>
      <c r="B30" s="62" t="s">
        <v>190</v>
      </c>
      <c r="C30" s="20" t="str">
        <f>IF(OR(B30&lt;&gt;"",J29&lt;&gt;""),IF($G$4="Recurso",CONCATENATE($G$4," ",$G$5),$G$4),"")</f>
        <v>Recurso M7A</v>
      </c>
      <c r="D30" s="63" t="s">
        <v>187</v>
      </c>
      <c r="E30" s="63" t="s">
        <v>155</v>
      </c>
      <c r="F30" s="13" t="e">
        <f ca="1">IF(OR(B30&lt;&gt;"",J29&lt;&gt;""),CONCATENATE($C$7,"_",$A30,IF($G$4="Cuaderno de Estudio","_small",CONCATENATE(IF(I30="","","n"),IF(LEFT($G$5,1)="F",".jpg",".png")))),"")</f>
        <v>#REF!</v>
      </c>
      <c r="G30" s="13" t="e">
        <f ca="1">IF($F30&lt;&gt;"",IF($G$4="Recurso",VLOOKUP($E30,OFFSET('Definición técnica de imagenes'!$A$1,MATCH($G$5,'Definición técnica de imagenes'!$A$1:$A$104,0)-1,1,COUNTIF('Definición técnica de imagenes'!$A$3:$A$102,$G$5),5),5,FALSE),'Definición técnica de imagenes'!$F$16),"")</f>
        <v>#REF!</v>
      </c>
      <c r="H30" s="13" t="e">
        <f ca="1">IF(AND(I30&lt;&gt;"",I30&lt;&gt;0),IF(OR(B30&lt;&gt;"",J29&lt;&gt;""),CONCATENATE($C$7,"_",$A30,IF($G$4="Cuaderno de Estudio","_zoom",CONCATENATE("a",IF(LEFT($G$5,1)="F",".jpg",".png")))),""),"")</f>
        <v>#REF!</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210</v>
      </c>
      <c r="K30" s="64"/>
    </row>
    <row r="31" spans="1:15" s="11" customFormat="1" ht="52.8" x14ac:dyDescent="0.25">
      <c r="A31" s="12" t="e">
        <f t="shared" si="8"/>
        <v>#REF!</v>
      </c>
      <c r="B31" s="62">
        <v>274961387</v>
      </c>
      <c r="C31" s="20" t="str">
        <f t="shared" si="5"/>
        <v>Recurso M7A</v>
      </c>
      <c r="D31" s="63" t="s">
        <v>192</v>
      </c>
      <c r="E31" s="63" t="s">
        <v>67</v>
      </c>
      <c r="F31" s="13" t="e">
        <f t="shared" ca="1" si="6"/>
        <v>#REF!</v>
      </c>
      <c r="G31" s="13" t="e">
        <f ca="1">IF($F31&lt;&gt;"",IF($G$4="Recurso",VLOOKUP($E31,OFFSET('Definición técnica de imagenes'!$A$1,MATCH($G$5,'Definición técnica de imagenes'!$A$1:$A$104,0)-1,1,COUNTIF('Definición técnica de imagenes'!$A$3:$A$102,$G$5),5),5,FALSE),'Definición técnica de imagenes'!$F$16),"")</f>
        <v>#REF!</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211</v>
      </c>
      <c r="K31" s="64"/>
    </row>
    <row r="32" spans="1:15" s="11" customFormat="1" ht="52.8" x14ac:dyDescent="0.25">
      <c r="A32" s="12" t="e">
        <f t="shared" si="8"/>
        <v>#REF!</v>
      </c>
      <c r="B32" s="62">
        <v>274961387</v>
      </c>
      <c r="C32" s="20" t="str">
        <f t="shared" si="5"/>
        <v>Recurso M7A</v>
      </c>
      <c r="D32" s="63" t="s">
        <v>192</v>
      </c>
      <c r="E32" s="63" t="s">
        <v>67</v>
      </c>
      <c r="F32" s="13" t="e">
        <f t="shared" ca="1" si="6"/>
        <v>#REF!</v>
      </c>
      <c r="G32" s="13" t="e">
        <f ca="1">IF($F32&lt;&gt;"",IF($G$4="Recurso",VLOOKUP($E32,OFFSET('Definición técnica de imagenes'!$A$1,MATCH($G$5,'Definición técnica de imagenes'!$A$1:$A$104,0)-1,1,COUNTIF('Definición técnica de imagenes'!$A$3:$A$102,$G$5),5),5,FALSE),'Definición técnica de imagenes'!$F$16),"")</f>
        <v>#REF!</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213</v>
      </c>
      <c r="K32" s="64"/>
    </row>
    <row r="33" spans="1:15" s="11" customFormat="1" ht="39.6" x14ac:dyDescent="0.25">
      <c r="A33" s="12" t="e">
        <f t="shared" si="8"/>
        <v>#REF!</v>
      </c>
      <c r="B33" s="62">
        <v>274961387</v>
      </c>
      <c r="C33" s="20" t="str">
        <f t="shared" si="5"/>
        <v>Recurso M7A</v>
      </c>
      <c r="D33" s="63" t="s">
        <v>192</v>
      </c>
      <c r="E33" s="63" t="s">
        <v>67</v>
      </c>
      <c r="F33" s="13" t="e">
        <f t="shared" ca="1" si="6"/>
        <v>#REF!</v>
      </c>
      <c r="G33" s="13" t="e">
        <f ca="1">IF($F33&lt;&gt;"",IF($G$4="Recurso",VLOOKUP($E33,OFFSET('Definición técnica de imagenes'!$A$1,MATCH($G$5,'Definición técnica de imagenes'!$A$1:$A$104,0)-1,1,COUNTIF('Definición técnica de imagenes'!$A$3:$A$102,$G$5),5),5,FALSE),'Definición técnica de imagenes'!$F$16),"")</f>
        <v>#REF!</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212</v>
      </c>
      <c r="K33" s="64"/>
    </row>
    <row r="34" spans="1:15" s="11" customFormat="1" ht="39.6" x14ac:dyDescent="0.25">
      <c r="A34" s="12" t="e">
        <f t="shared" si="8"/>
        <v>#REF!</v>
      </c>
      <c r="B34" s="62">
        <v>274961387</v>
      </c>
      <c r="C34" s="20" t="str">
        <f t="shared" si="5"/>
        <v>Recurso M7A</v>
      </c>
      <c r="D34" s="63" t="s">
        <v>192</v>
      </c>
      <c r="E34" s="63" t="s">
        <v>67</v>
      </c>
      <c r="F34" s="13" t="e">
        <f t="shared" ca="1" si="6"/>
        <v>#REF!</v>
      </c>
      <c r="G34" s="13" t="e">
        <f ca="1">IF($F34&lt;&gt;"",IF($G$4="Recurso",VLOOKUP($E34,OFFSET('Definición técnica de imagenes'!$A$1,MATCH($G$5,'Definición técnica de imagenes'!$A$1:$A$104,0)-1,1,COUNTIF('Definición técnica de imagenes'!$A$3:$A$102,$G$5),5),5,FALSE),'Definición técnica de imagenes'!$F$16),"")</f>
        <v>#REF!</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214</v>
      </c>
      <c r="K34" s="64"/>
      <c r="O34" s="2"/>
    </row>
    <row r="35" spans="1:15" s="11" customFormat="1" ht="26.4" x14ac:dyDescent="0.25">
      <c r="A35" s="12" t="e">
        <f t="shared" si="8"/>
        <v>#REF!</v>
      </c>
      <c r="B35" s="62" t="s">
        <v>190</v>
      </c>
      <c r="C35" s="20" t="str">
        <f t="shared" si="5"/>
        <v>Recurso M7A</v>
      </c>
      <c r="D35" s="63" t="s">
        <v>187</v>
      </c>
      <c r="E35" s="63" t="s">
        <v>155</v>
      </c>
      <c r="F35" s="13" t="e">
        <f t="shared" ca="1" si="6"/>
        <v>#REF!</v>
      </c>
      <c r="G35" s="13" t="e">
        <f ca="1">IF($F35&lt;&gt;"",IF($G$4="Recurso",VLOOKUP($E35,OFFSET('Definición técnica de imagenes'!$A$1,MATCH($G$5,'Definición técnica de imagenes'!$A$1:$A$104,0)-1,1,COUNTIF('Definición técnica de imagenes'!$A$3:$A$102,$G$5),5),5,FALSE),'Definición técnica de imagenes'!$F$16),"")</f>
        <v>#REF!</v>
      </c>
      <c r="H35" s="13" t="e">
        <f t="shared" ca="1" si="7"/>
        <v>#REF!</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210</v>
      </c>
      <c r="K35" s="65"/>
      <c r="O35" s="2"/>
    </row>
    <row r="36" spans="1:15" s="11" customFormat="1" ht="26.4" x14ac:dyDescent="0.25">
      <c r="A36" s="12" t="e">
        <f t="shared" si="8"/>
        <v>#REF!</v>
      </c>
      <c r="B36" s="62">
        <v>274961387</v>
      </c>
      <c r="C36" s="20" t="str">
        <f t="shared" si="5"/>
        <v>Recurso M7A</v>
      </c>
      <c r="D36" s="63" t="s">
        <v>192</v>
      </c>
      <c r="E36" s="63" t="s">
        <v>67</v>
      </c>
      <c r="F36" s="13" t="e">
        <f t="shared" ca="1" si="6"/>
        <v>#REF!</v>
      </c>
      <c r="G36" s="13" t="e">
        <f ca="1">IF($F36&lt;&gt;"",IF($G$4="Recurso",VLOOKUP($E36,OFFSET('Definición técnica de imagenes'!$A$1,MATCH($G$5,'Definición técnica de imagenes'!$A$1:$A$104,0)-1,1,COUNTIF('Definición técnica de imagenes'!$A$3:$A$102,$G$5),5),5,FALSE),'Definición técnica de imagenes'!$F$16),"")</f>
        <v>#REF!</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218</v>
      </c>
      <c r="K36" s="65"/>
      <c r="O36" s="2"/>
    </row>
    <row r="37" spans="1:15" s="11" customFormat="1" ht="39.6" x14ac:dyDescent="0.25">
      <c r="A37" s="12" t="e">
        <f t="shared" si="8"/>
        <v>#REF!</v>
      </c>
      <c r="B37" s="62">
        <v>274961387</v>
      </c>
      <c r="C37" s="20" t="str">
        <f t="shared" si="5"/>
        <v>Recurso M7A</v>
      </c>
      <c r="D37" s="63" t="s">
        <v>192</v>
      </c>
      <c r="E37" s="63" t="s">
        <v>67</v>
      </c>
      <c r="F37" s="13" t="e">
        <f t="shared" ca="1" si="6"/>
        <v>#REF!</v>
      </c>
      <c r="G37" s="13" t="e">
        <f ca="1">IF($F37&lt;&gt;"",IF($G$4="Recurso",VLOOKUP($E37,OFFSET('Definición técnica de imagenes'!$A$1,MATCH($G$5,'Definición técnica de imagenes'!$A$1:$A$104,0)-1,1,COUNTIF('Definición técnica de imagenes'!$A$3:$A$102,$G$5),5),5,FALSE),'Definición técnica de imagenes'!$F$16),"")</f>
        <v>#REF!</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217</v>
      </c>
      <c r="K37" s="65"/>
    </row>
    <row r="38" spans="1:15" s="11" customFormat="1" ht="39.6" x14ac:dyDescent="0.25">
      <c r="A38" s="12" t="e">
        <f t="shared" si="8"/>
        <v>#REF!</v>
      </c>
      <c r="B38" s="62">
        <v>274961387</v>
      </c>
      <c r="C38" s="20" t="str">
        <f t="shared" si="5"/>
        <v>Recurso M7A</v>
      </c>
      <c r="D38" s="63" t="s">
        <v>192</v>
      </c>
      <c r="E38" s="63" t="s">
        <v>67</v>
      </c>
      <c r="F38" s="13" t="e">
        <f t="shared" ca="1" si="6"/>
        <v>#REF!</v>
      </c>
      <c r="G38" s="13" t="e">
        <f ca="1">IF($F38&lt;&gt;"",IF($G$4="Recurso",VLOOKUP($E38,OFFSET('Definición técnica de imagenes'!$A$1,MATCH($G$5,'Definición técnica de imagenes'!$A$1:$A$104,0)-1,1,COUNTIF('Definición técnica de imagenes'!$A$3:$A$102,$G$5),5),5,FALSE),'Definición técnica de imagenes'!$F$16),"")</f>
        <v>#REF!</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216</v>
      </c>
      <c r="K38" s="65"/>
    </row>
    <row r="39" spans="1:15" s="11" customFormat="1" ht="39.6" x14ac:dyDescent="0.25">
      <c r="A39" s="12" t="e">
        <f t="shared" si="8"/>
        <v>#REF!</v>
      </c>
      <c r="B39" s="62">
        <v>274961387</v>
      </c>
      <c r="C39" s="20" t="str">
        <f t="shared" si="5"/>
        <v>Recurso M7A</v>
      </c>
      <c r="D39" s="63" t="s">
        <v>192</v>
      </c>
      <c r="E39" s="63" t="s">
        <v>67</v>
      </c>
      <c r="F39" s="13" t="e">
        <f t="shared" ca="1" si="6"/>
        <v>#REF!</v>
      </c>
      <c r="G39" s="13" t="e">
        <f ca="1">IF($F39&lt;&gt;"",IF($G$4="Recurso",VLOOKUP($E39,OFFSET('Definición técnica de imagenes'!$A$1,MATCH($G$5,'Definición técnica de imagenes'!$A$1:$A$104,0)-1,1,COUNTIF('Definición técnica de imagenes'!$A$3:$A$102,$G$5),5),5,FALSE),'Definición técnica de imagenes'!$F$16),"")</f>
        <v>#REF!</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215</v>
      </c>
      <c r="K39" s="65"/>
    </row>
    <row r="40" spans="1:15" s="11" customFormat="1" ht="26.4" x14ac:dyDescent="0.25">
      <c r="A40" s="12" t="e">
        <f t="shared" si="8"/>
        <v>#REF!</v>
      </c>
      <c r="B40" s="62" t="s">
        <v>190</v>
      </c>
      <c r="C40" s="20" t="str">
        <f t="shared" si="5"/>
        <v>Recurso M7A</v>
      </c>
      <c r="D40" s="63" t="s">
        <v>187</v>
      </c>
      <c r="E40" s="63" t="s">
        <v>155</v>
      </c>
      <c r="F40" s="13" t="e">
        <f t="shared" ca="1" si="6"/>
        <v>#REF!</v>
      </c>
      <c r="G40" s="13" t="e">
        <f ca="1">IF($F40&lt;&gt;"",IF($G$4="Recurso",VLOOKUP($E40,OFFSET('Definición técnica de imagenes'!$A$1,MATCH($G$5,'Definición técnica de imagenes'!$A$1:$A$104,0)-1,1,COUNTIF('Definición técnica de imagenes'!$A$3:$A$102,$G$5),5),5,FALSE),'Definición técnica de imagenes'!$F$16),"")</f>
        <v>#REF!</v>
      </c>
      <c r="H40" s="13" t="e">
        <f t="shared" ca="1" si="7"/>
        <v>#REF!</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210</v>
      </c>
      <c r="K40" s="65"/>
    </row>
    <row r="41" spans="1:15" s="11" customFormat="1" ht="39.6" x14ac:dyDescent="0.25">
      <c r="A41" s="12" t="e">
        <f t="shared" si="8"/>
        <v>#REF!</v>
      </c>
      <c r="B41" s="62">
        <v>274961387</v>
      </c>
      <c r="C41" s="20" t="str">
        <f t="shared" si="5"/>
        <v>Recurso M7A</v>
      </c>
      <c r="D41" s="63" t="s">
        <v>192</v>
      </c>
      <c r="E41" s="63" t="s">
        <v>67</v>
      </c>
      <c r="F41" s="13" t="e">
        <f t="shared" ca="1" si="6"/>
        <v>#REF!</v>
      </c>
      <c r="G41" s="13" t="e">
        <f ca="1">IF($F41&lt;&gt;"",IF($G$4="Recurso",VLOOKUP($E41,OFFSET('Definición técnica de imagenes'!$A$1,MATCH($G$5,'Definición técnica de imagenes'!$A$1:$A$104,0)-1,1,COUNTIF('Definición técnica de imagenes'!$A$3:$A$102,$G$5),5),5,FALSE),'Definición técnica de imagenes'!$F$16),"")</f>
        <v>#REF!</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219</v>
      </c>
      <c r="K41" s="65"/>
    </row>
    <row r="42" spans="1:15" s="11" customFormat="1" ht="39.6" x14ac:dyDescent="0.25">
      <c r="A42" s="12" t="e">
        <f t="shared" si="8"/>
        <v>#REF!</v>
      </c>
      <c r="B42" s="62">
        <v>274961387</v>
      </c>
      <c r="C42" s="20" t="str">
        <f t="shared" ref="C42:C73" si="9">IF(OR(B42&lt;&gt;"",J42&lt;&gt;""),IF($G$4="Recurso",CONCATENATE($G$4," ",$G$5),$G$4),"")</f>
        <v>Recurso M7A</v>
      </c>
      <c r="D42" s="63" t="s">
        <v>192</v>
      </c>
      <c r="E42" s="63" t="s">
        <v>67</v>
      </c>
      <c r="F42" s="13" t="e">
        <f t="shared" ca="1" si="6"/>
        <v>#REF!</v>
      </c>
      <c r="G42" s="13" t="e">
        <f ca="1">IF($F42&lt;&gt;"",IF($G$4="Recurso",VLOOKUP($E42,OFFSET('Definición técnica de imagenes'!$A$1,MATCH($G$5,'Definición técnica de imagenes'!$A$1:$A$104,0)-1,1,COUNTIF('Definición técnica de imagenes'!$A$3:$A$102,$G$5),5),5,FALSE),'Definición técnica de imagenes'!$F$16),"")</f>
        <v>#REF!</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207</v>
      </c>
      <c r="K42" s="65"/>
    </row>
    <row r="43" spans="1:15" s="11" customFormat="1" ht="39.6" x14ac:dyDescent="0.25">
      <c r="A43" s="12" t="e">
        <f t="shared" si="8"/>
        <v>#REF!</v>
      </c>
      <c r="B43" s="62">
        <v>274961387</v>
      </c>
      <c r="C43" s="20" t="str">
        <f t="shared" si="9"/>
        <v>Recurso M7A</v>
      </c>
      <c r="D43" s="63" t="s">
        <v>192</v>
      </c>
      <c r="E43" s="63" t="s">
        <v>67</v>
      </c>
      <c r="F43" s="13" t="e">
        <f t="shared" ca="1" si="6"/>
        <v>#REF!</v>
      </c>
      <c r="G43" s="13" t="e">
        <f ca="1">IF($F43&lt;&gt;"",IF($G$4="Recurso",VLOOKUP($E43,OFFSET('Definición técnica de imagenes'!$A$1,MATCH($G$5,'Definición técnica de imagenes'!$A$1:$A$104,0)-1,1,COUNTIF('Definición técnica de imagenes'!$A$3:$A$102,$G$5),5),5,FALSE),'Definición técnica de imagenes'!$F$16),"")</f>
        <v>#REF!</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209</v>
      </c>
      <c r="K43" s="65"/>
    </row>
    <row r="44" spans="1:15" s="11" customFormat="1" ht="39.6" x14ac:dyDescent="0.25">
      <c r="A44" s="12" t="e">
        <f t="shared" si="8"/>
        <v>#REF!</v>
      </c>
      <c r="B44" s="62">
        <v>274961387</v>
      </c>
      <c r="C44" s="20" t="str">
        <f t="shared" si="9"/>
        <v>Recurso M7A</v>
      </c>
      <c r="D44" s="63" t="s">
        <v>192</v>
      </c>
      <c r="E44" s="63" t="s">
        <v>67</v>
      </c>
      <c r="F44" s="13" t="e">
        <f t="shared" ca="1" si="6"/>
        <v>#REF!</v>
      </c>
      <c r="G44" s="13" t="e">
        <f ca="1">IF($F44&lt;&gt;"",IF($G$4="Recurso",VLOOKUP($E44,OFFSET('Definición técnica de imagenes'!$A$1,MATCH($G$5,'Definición técnica de imagenes'!$A$1:$A$104,0)-1,1,COUNTIF('Definición técnica de imagenes'!$A$3:$A$102,$G$5),5),5,FALSE),'Definición técnica de imagenes'!$F$16),"")</f>
        <v>#REF!</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208</v>
      </c>
      <c r="K44" s="65"/>
    </row>
    <row r="45" spans="1:15" s="11" customFormat="1" ht="26.4" x14ac:dyDescent="0.25">
      <c r="A45" s="12" t="e">
        <f t="shared" si="8"/>
        <v>#REF!</v>
      </c>
      <c r="B45" s="62" t="s">
        <v>190</v>
      </c>
      <c r="C45" s="20" t="str">
        <f t="shared" si="9"/>
        <v>Recurso M7A</v>
      </c>
      <c r="D45" s="63" t="s">
        <v>187</v>
      </c>
      <c r="E45" s="63" t="s">
        <v>155</v>
      </c>
      <c r="F45" s="13" t="e">
        <f t="shared" ca="1" si="6"/>
        <v>#REF!</v>
      </c>
      <c r="G45" s="13" t="e">
        <f ca="1">IF($F45&lt;&gt;"",IF($G$4="Recurso",VLOOKUP($E45,OFFSET('Definición técnica de imagenes'!$A$1,MATCH($G$5,'Definición técnica de imagenes'!$A$1:$A$104,0)-1,1,COUNTIF('Definición técnica de imagenes'!$A$3:$A$102,$G$5),5),5,FALSE),'Definición técnica de imagenes'!$F$16),"")</f>
        <v>#REF!</v>
      </c>
      <c r="H45" s="13" t="e">
        <f t="shared" ca="1" si="7"/>
        <v>#REF!</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220</v>
      </c>
      <c r="K45" s="65"/>
    </row>
    <row r="46" spans="1:15" s="11" customFormat="1" ht="39.6" x14ac:dyDescent="0.25">
      <c r="A46" s="12" t="e">
        <f t="shared" si="8"/>
        <v>#REF!</v>
      </c>
      <c r="B46" s="62">
        <v>274961387</v>
      </c>
      <c r="C46" s="20" t="str">
        <f t="shared" si="9"/>
        <v>Recurso M7A</v>
      </c>
      <c r="D46" s="63" t="s">
        <v>192</v>
      </c>
      <c r="E46" s="63" t="s">
        <v>67</v>
      </c>
      <c r="F46" s="13" t="e">
        <f t="shared" ca="1" si="6"/>
        <v>#REF!</v>
      </c>
      <c r="G46" s="13" t="e">
        <f ca="1">IF($F46&lt;&gt;"",IF($G$4="Recurso",VLOOKUP($E46,OFFSET('Definición técnica de imagenes'!$A$1,MATCH($G$5,'Definición técnica de imagenes'!$A$1:$A$104,0)-1,1,COUNTIF('Definición técnica de imagenes'!$A$3:$A$102,$G$5),5),5,FALSE),'Definición técnica de imagenes'!$F$16),"")</f>
        <v>#REF!</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223</v>
      </c>
      <c r="K46" s="65"/>
    </row>
    <row r="47" spans="1:15" s="11" customFormat="1" ht="39.6" x14ac:dyDescent="0.25">
      <c r="A47" s="12" t="e">
        <f t="shared" si="8"/>
        <v>#REF!</v>
      </c>
      <c r="B47" s="62">
        <v>274961387</v>
      </c>
      <c r="C47" s="20" t="str">
        <f t="shared" si="9"/>
        <v>Recurso M7A</v>
      </c>
      <c r="D47" s="63" t="s">
        <v>192</v>
      </c>
      <c r="E47" s="63" t="s">
        <v>67</v>
      </c>
      <c r="F47" s="13" t="e">
        <f t="shared" ca="1" si="6"/>
        <v>#REF!</v>
      </c>
      <c r="G47" s="13" t="e">
        <f ca="1">IF($F47&lt;&gt;"",IF($G$4="Recurso",VLOOKUP($E47,OFFSET('Definición técnica de imagenes'!$A$1,MATCH($G$5,'Definición técnica de imagenes'!$A$1:$A$104,0)-1,1,COUNTIF('Definición técnica de imagenes'!$A$3:$A$102,$G$5),5),5,FALSE),'Definición técnica de imagenes'!$F$16),"")</f>
        <v>#REF!</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221</v>
      </c>
      <c r="K47" s="65"/>
    </row>
    <row r="48" spans="1:15" s="11" customFormat="1" ht="39.6" x14ac:dyDescent="0.25">
      <c r="A48" s="12" t="e">
        <f t="shared" si="8"/>
        <v>#REF!</v>
      </c>
      <c r="B48" s="62">
        <v>274961387</v>
      </c>
      <c r="C48" s="20" t="str">
        <f t="shared" si="9"/>
        <v>Recurso M7A</v>
      </c>
      <c r="D48" s="63" t="s">
        <v>192</v>
      </c>
      <c r="E48" s="63" t="s">
        <v>67</v>
      </c>
      <c r="F48" s="13" t="e">
        <f t="shared" ca="1" si="6"/>
        <v>#REF!</v>
      </c>
      <c r="G48" s="13" t="e">
        <f ca="1">IF($F48&lt;&gt;"",IF($G$4="Recurso",VLOOKUP($E48,OFFSET('Definición técnica de imagenes'!$A$1,MATCH($G$5,'Definición técnica de imagenes'!$A$1:$A$104,0)-1,1,COUNTIF('Definición técnica de imagenes'!$A$3:$A$102,$G$5),5),5,FALSE),'Definición técnica de imagenes'!$F$16),"")</f>
        <v>#REF!</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222</v>
      </c>
      <c r="K48" s="65"/>
    </row>
    <row r="49" spans="1:11" s="11" customFormat="1" ht="39.6" x14ac:dyDescent="0.25">
      <c r="A49" s="12" t="e">
        <f t="shared" si="8"/>
        <v>#REF!</v>
      </c>
      <c r="B49" s="62">
        <v>274961387</v>
      </c>
      <c r="C49" s="20" t="str">
        <f t="shared" si="9"/>
        <v>Recurso M7A</v>
      </c>
      <c r="D49" s="63" t="s">
        <v>192</v>
      </c>
      <c r="E49" s="63" t="s">
        <v>67</v>
      </c>
      <c r="F49" s="13" t="e">
        <f t="shared" ca="1" si="6"/>
        <v>#REF!</v>
      </c>
      <c r="G49" s="13" t="e">
        <f ca="1">IF($F49&lt;&gt;"",IF($G$4="Recurso",VLOOKUP($E49,OFFSET('Definición técnica de imagenes'!$A$1,MATCH($G$5,'Definición técnica de imagenes'!$A$1:$A$104,0)-1,1,COUNTIF('Definición técnica de imagenes'!$A$3:$A$102,$G$5),5),5,FALSE),'Definición técnica de imagenes'!$F$16),"")</f>
        <v>#REF!</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224</v>
      </c>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2016-02-04T01:20:33Z</dcterms:modified>
</cp:coreProperties>
</file>