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I:\PLANETA_2015\RECURSOS_GRECO\SEPTIMO\MA_07_09_CO\"/>
    </mc:Choice>
  </mc:AlternateContent>
  <workbookProtection lockStructure="1"/>
  <bookViews>
    <workbookView xWindow="0" yWindow="0" windowWidth="16392" windowHeight="537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s="1"/>
  <c r="I56" i="1"/>
  <c r="I57" i="1"/>
  <c r="H57" i="1" s="1"/>
  <c r="I58" i="1"/>
  <c r="I59" i="1"/>
  <c r="H59" i="1" s="1"/>
  <c r="I60" i="1"/>
  <c r="I61" i="1"/>
  <c r="H61" i="1" s="1"/>
  <c r="I62" i="1"/>
  <c r="I63" i="1"/>
  <c r="H63" i="1" s="1"/>
  <c r="I64" i="1"/>
  <c r="H64" i="1" s="1"/>
  <c r="I65" i="1"/>
  <c r="H65" i="1" s="1"/>
  <c r="I66" i="1"/>
  <c r="H66" i="1" s="1"/>
  <c r="I67" i="1"/>
  <c r="H67" i="1" s="1"/>
  <c r="I68" i="1"/>
  <c r="H68" i="1" s="1"/>
  <c r="I69" i="1"/>
  <c r="H69" i="1" s="1"/>
  <c r="I70" i="1"/>
  <c r="H70" i="1" s="1"/>
  <c r="I71" i="1"/>
  <c r="H71" i="1" s="1"/>
  <c r="I72" i="1"/>
  <c r="H72" i="1" s="1"/>
  <c r="I73" i="1"/>
  <c r="H73" i="1" s="1"/>
  <c r="I74" i="1"/>
  <c r="H74" i="1" s="1"/>
  <c r="I75" i="1"/>
  <c r="H75" i="1" s="1"/>
  <c r="I76" i="1"/>
  <c r="H76" i="1" s="1"/>
  <c r="I77" i="1"/>
  <c r="H77" i="1" s="1"/>
  <c r="I78" i="1"/>
  <c r="H78" i="1" s="1"/>
  <c r="I79" i="1"/>
  <c r="H79" i="1" s="1"/>
  <c r="I80" i="1"/>
  <c r="H80" i="1" s="1"/>
  <c r="I81" i="1"/>
  <c r="H81" i="1" s="1"/>
  <c r="I82" i="1"/>
  <c r="H82" i="1" s="1"/>
  <c r="I83" i="1"/>
  <c r="H83" i="1" s="1"/>
  <c r="I84" i="1"/>
  <c r="H84" i="1" s="1"/>
  <c r="I85" i="1"/>
  <c r="H85" i="1" s="1"/>
  <c r="I86" i="1"/>
  <c r="H86" i="1" s="1"/>
  <c r="I87" i="1"/>
  <c r="H87" i="1" s="1"/>
  <c r="I88" i="1"/>
  <c r="H88" i="1" s="1"/>
  <c r="I89" i="1"/>
  <c r="H89" i="1" s="1"/>
  <c r="I90" i="1"/>
  <c r="H90" i="1" s="1"/>
  <c r="I91" i="1"/>
  <c r="H91" i="1" s="1"/>
  <c r="I92" i="1"/>
  <c r="H92" i="1" s="1"/>
  <c r="I93" i="1"/>
  <c r="I94" i="1"/>
  <c r="I95" i="1"/>
  <c r="I96" i="1"/>
  <c r="I97" i="1"/>
  <c r="I98" i="1"/>
  <c r="I99" i="1"/>
  <c r="I100" i="1"/>
  <c r="I101" i="1"/>
  <c r="H101" i="1" s="1"/>
  <c r="I102" i="1"/>
  <c r="H102" i="1" s="1"/>
  <c r="I103" i="1"/>
  <c r="H103" i="1" s="1"/>
  <c r="I104" i="1"/>
  <c r="H104" i="1" s="1"/>
  <c r="I105" i="1"/>
  <c r="H105" i="1" s="1"/>
  <c r="I106" i="1"/>
  <c r="H106" i="1" s="1"/>
  <c r="I107" i="1"/>
  <c r="H107" i="1" s="1"/>
  <c r="I108" i="1"/>
  <c r="H108" i="1" s="1"/>
  <c r="H56" i="1" l="1"/>
  <c r="H60" i="1"/>
  <c r="H62" i="1"/>
  <c r="H58"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K45" i="2"/>
  <c r="J21" i="2"/>
  <c r="I21" i="2"/>
  <c r="H21" i="2"/>
  <c r="D17" i="2" s="1"/>
  <c r="D18" i="2" s="1"/>
  <c r="D5" i="2"/>
  <c r="D7" i="2" s="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93" i="1" l="1"/>
  <c r="H12" i="1"/>
  <c r="H11" i="1"/>
  <c r="F11" i="1"/>
  <c r="G11" i="1" s="1"/>
  <c r="H10" i="1"/>
  <c r="A13" i="1"/>
  <c r="F10" i="1"/>
  <c r="G10" i="1" s="1"/>
  <c r="H94" i="1" l="1"/>
  <c r="F13" i="1"/>
  <c r="G13" i="1" s="1"/>
  <c r="H13" i="1"/>
  <c r="A14" i="1"/>
  <c r="F14" i="1" l="1"/>
  <c r="G14" i="1" s="1"/>
  <c r="H14" i="1"/>
  <c r="A15" i="1"/>
  <c r="F15" i="1" l="1"/>
  <c r="G15" i="1" s="1"/>
  <c r="H15" i="1"/>
  <c r="A16" i="1"/>
  <c r="F16" i="1" l="1"/>
  <c r="G16" i="1" s="1"/>
  <c r="H16" i="1"/>
  <c r="A17" i="1"/>
  <c r="F17" i="1" l="1"/>
  <c r="G17" i="1" s="1"/>
  <c r="H17" i="1"/>
  <c r="A18" i="1"/>
  <c r="F18" i="1" l="1"/>
  <c r="G18" i="1" s="1"/>
  <c r="H18" i="1"/>
  <c r="H100" i="1"/>
  <c r="A19" i="1"/>
  <c r="F19" i="1" l="1"/>
  <c r="G19" i="1" s="1"/>
  <c r="H19" i="1"/>
  <c r="A20" i="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l="1"/>
  <c r="F31" i="1" s="1"/>
  <c r="G31" i="1" s="1"/>
  <c r="A32" i="1" l="1"/>
  <c r="F32" i="1" s="1"/>
  <c r="G32" i="1" s="1"/>
  <c r="A33" i="1" l="1"/>
  <c r="F33" i="1" s="1"/>
  <c r="G33" i="1" s="1"/>
  <c r="A34" i="1" l="1"/>
  <c r="F34" i="1" s="1"/>
  <c r="G34" i="1" s="1"/>
  <c r="A35" i="1" l="1"/>
  <c r="F35" i="1" s="1"/>
  <c r="G35" i="1" s="1"/>
  <c r="A36" i="1" l="1"/>
  <c r="F36" i="1" s="1"/>
  <c r="G36" i="1" s="1"/>
  <c r="A37" i="1" l="1"/>
  <c r="F37" i="1" s="1"/>
  <c r="G37" i="1" s="1"/>
  <c r="A38" i="1" l="1"/>
  <c r="F38" i="1" s="1"/>
  <c r="G38" i="1" s="1"/>
  <c r="A39" i="1" l="1"/>
  <c r="F39" i="1" s="1"/>
  <c r="G39" i="1" s="1"/>
  <c r="A40" i="1" l="1"/>
  <c r="F40" i="1" s="1"/>
  <c r="G40" i="1" s="1"/>
  <c r="A41" i="1" l="1"/>
  <c r="F41" i="1" s="1"/>
  <c r="G41" i="1" s="1"/>
  <c r="A42" i="1" l="1"/>
  <c r="F42" i="1" s="1"/>
  <c r="G42" i="1" s="1"/>
  <c r="A43" i="1" l="1"/>
  <c r="F43" i="1" s="1"/>
  <c r="G43" i="1" s="1"/>
  <c r="A44" i="1" l="1"/>
  <c r="F44" i="1" s="1"/>
  <c r="G44" i="1" s="1"/>
  <c r="A45" i="1" l="1"/>
  <c r="F45" i="1" s="1"/>
  <c r="G45" i="1" s="1"/>
  <c r="A46" i="1" l="1"/>
  <c r="F46" i="1" s="1"/>
  <c r="G46" i="1" s="1"/>
  <c r="A47" i="1" l="1"/>
  <c r="F47" i="1" s="1"/>
  <c r="G47" i="1" s="1"/>
  <c r="A48" i="1" l="1"/>
  <c r="F48" i="1" s="1"/>
  <c r="G48" i="1" s="1"/>
  <c r="A49" i="1" l="1"/>
  <c r="F49" i="1" s="1"/>
  <c r="G49" i="1" s="1"/>
  <c r="A50" i="1" l="1"/>
  <c r="F50" i="1" s="1"/>
  <c r="G50" i="1" s="1"/>
  <c r="A51" i="1" l="1"/>
  <c r="F51" i="1" s="1"/>
  <c r="G51" i="1" s="1"/>
  <c r="A52" i="1" l="1"/>
  <c r="F52" i="1" s="1"/>
  <c r="G52" i="1" s="1"/>
  <c r="A53" i="1" l="1"/>
  <c r="F53" i="1" s="1"/>
  <c r="G53" i="1" s="1"/>
  <c r="A54" i="1" l="1"/>
  <c r="F54" i="1" s="1"/>
  <c r="G54" i="1" s="1"/>
  <c r="A55" i="1" l="1"/>
  <c r="F55" i="1" s="1"/>
  <c r="G55" i="1" s="1"/>
  <c r="A56" i="1" l="1"/>
  <c r="F56" i="1" s="1"/>
  <c r="G56" i="1" s="1"/>
  <c r="A57" i="1" l="1"/>
  <c r="F57" i="1" s="1"/>
  <c r="G57" i="1" s="1"/>
  <c r="A58" i="1" l="1"/>
  <c r="F58" i="1" s="1"/>
  <c r="G58" i="1" s="1"/>
  <c r="A59" i="1" l="1"/>
  <c r="F59" i="1" s="1"/>
  <c r="G59" i="1" s="1"/>
  <c r="A60" i="1" l="1"/>
  <c r="F60" i="1" s="1"/>
  <c r="G60" i="1" s="1"/>
  <c r="A61" i="1" l="1"/>
  <c r="F61" i="1" s="1"/>
  <c r="G61" i="1" s="1"/>
  <c r="A62" i="1" l="1"/>
  <c r="F62" i="1" l="1"/>
  <c r="G62" i="1" s="1"/>
  <c r="A63" i="1"/>
  <c r="F63" i="1" l="1"/>
  <c r="G63" i="1" s="1"/>
  <c r="A64" i="1"/>
  <c r="F64" i="1" l="1"/>
  <c r="G64" i="1" s="1"/>
  <c r="A65" i="1"/>
  <c r="F65" i="1" l="1"/>
  <c r="G65" i="1" s="1"/>
  <c r="A66" i="1"/>
  <c r="F66" i="1" l="1"/>
  <c r="G66" i="1" s="1"/>
  <c r="A67" i="1"/>
  <c r="F67" i="1" l="1"/>
  <c r="G67" i="1" s="1"/>
  <c r="A68" i="1"/>
  <c r="F68" i="1" l="1"/>
  <c r="G68" i="1" s="1"/>
  <c r="A69" i="1"/>
  <c r="F69" i="1" l="1"/>
  <c r="G69" i="1" s="1"/>
  <c r="A70" i="1"/>
  <c r="F70" i="1" l="1"/>
  <c r="G70" i="1" s="1"/>
  <c r="A71" i="1"/>
  <c r="F71" i="1" l="1"/>
  <c r="G71" i="1" s="1"/>
  <c r="A72" i="1"/>
  <c r="F72" i="1" l="1"/>
  <c r="G72" i="1" s="1"/>
  <c r="A73" i="1"/>
  <c r="F73" i="1" l="1"/>
  <c r="G73" i="1" s="1"/>
  <c r="A74" i="1"/>
  <c r="F74" i="1" l="1"/>
  <c r="G74" i="1" s="1"/>
  <c r="A75" i="1"/>
  <c r="F75" i="1" l="1"/>
  <c r="G75" i="1" s="1"/>
  <c r="A76" i="1"/>
  <c r="F76" i="1" l="1"/>
  <c r="G76" i="1" s="1"/>
  <c r="A77" i="1"/>
  <c r="F77" i="1" l="1"/>
  <c r="G77" i="1" s="1"/>
  <c r="A78" i="1"/>
  <c r="F78" i="1" l="1"/>
  <c r="G78" i="1" s="1"/>
  <c r="A79" i="1"/>
  <c r="F79" i="1" l="1"/>
  <c r="G79" i="1" s="1"/>
  <c r="A80" i="1"/>
  <c r="F80" i="1" l="1"/>
  <c r="G80" i="1" s="1"/>
  <c r="A81" i="1"/>
  <c r="F81" i="1" l="1"/>
  <c r="G81" i="1" s="1"/>
  <c r="A82" i="1"/>
  <c r="F82" i="1" l="1"/>
  <c r="G82" i="1" s="1"/>
  <c r="A83" i="1"/>
  <c r="F83" i="1" l="1"/>
  <c r="G83" i="1" s="1"/>
  <c r="A84" i="1"/>
  <c r="F84" i="1" l="1"/>
  <c r="G84" i="1" s="1"/>
  <c r="A85" i="1"/>
  <c r="F85" i="1" l="1"/>
  <c r="G85" i="1" s="1"/>
  <c r="A86" i="1"/>
  <c r="F86" i="1" l="1"/>
  <c r="G86" i="1" s="1"/>
  <c r="A87" i="1"/>
  <c r="F87" i="1" l="1"/>
  <c r="G87" i="1" s="1"/>
  <c r="A88" i="1"/>
  <c r="F88" i="1" l="1"/>
  <c r="G88" i="1" s="1"/>
  <c r="A89" i="1"/>
  <c r="F89" i="1" l="1"/>
  <c r="G89" i="1" s="1"/>
  <c r="A90" i="1"/>
  <c r="F90" i="1" l="1"/>
  <c r="G90" i="1" s="1"/>
  <c r="A91" i="1"/>
  <c r="F91" i="1" l="1"/>
  <c r="G91" i="1" s="1"/>
  <c r="A92" i="1"/>
  <c r="A93" i="1" l="1"/>
  <c r="F92" i="1"/>
  <c r="G92" i="1" s="1"/>
  <c r="F93" i="1" l="1"/>
  <c r="G93" i="1" s="1"/>
  <c r="A94" i="1"/>
  <c r="A95" i="1" l="1"/>
  <c r="F94" i="1"/>
  <c r="G94" i="1" s="1"/>
  <c r="H95" i="1" l="1"/>
  <c r="F95" i="1"/>
  <c r="G95" i="1" s="1"/>
  <c r="A96" i="1"/>
  <c r="H96" i="1" l="1"/>
  <c r="F96" i="1"/>
  <c r="G96" i="1" s="1"/>
  <c r="A97" i="1"/>
  <c r="H97" i="1" l="1"/>
  <c r="F97" i="1"/>
  <c r="G97" i="1" s="1"/>
  <c r="A98" i="1"/>
  <c r="H98" i="1" l="1"/>
  <c r="F98" i="1"/>
  <c r="G98" i="1" s="1"/>
  <c r="A99" i="1"/>
  <c r="H99" i="1" l="1"/>
  <c r="F99" i="1"/>
  <c r="G99" i="1" s="1"/>
  <c r="A100" i="1"/>
  <c r="A101" i="1" l="1"/>
  <c r="F100" i="1"/>
  <c r="G100" i="1" s="1"/>
  <c r="F101" i="1" l="1"/>
  <c r="G101" i="1" s="1"/>
  <c r="A102" i="1"/>
  <c r="F102" i="1" l="1"/>
  <c r="G102" i="1" s="1"/>
  <c r="A103" i="1"/>
  <c r="F103" i="1" l="1"/>
  <c r="G103" i="1" s="1"/>
  <c r="A104" i="1"/>
  <c r="F104" i="1" l="1"/>
  <c r="G104" i="1" s="1"/>
  <c r="A105" i="1"/>
  <c r="F105" i="1" l="1"/>
  <c r="G105" i="1" s="1"/>
  <c r="A106" i="1"/>
  <c r="F106" i="1" l="1"/>
  <c r="G106" i="1" s="1"/>
  <c r="A107" i="1"/>
  <c r="F107" i="1" l="1"/>
  <c r="G107" i="1" s="1"/>
  <c r="A108" i="1"/>
  <c r="F108" i="1" s="1"/>
  <c r="G108" i="1" s="1"/>
</calcChain>
</file>

<file path=xl/sharedStrings.xml><?xml version="1.0" encoding="utf-8"?>
<sst xmlns="http://schemas.openxmlformats.org/spreadsheetml/2006/main" count="411" uniqueCount="224">
  <si>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</si>
  <si>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</si>
  <si>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</si>
  <si>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</si>
  <si>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</si>
  <si>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</si>
  <si>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</si>
  <si>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</si>
  <si>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</si>
  <si>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</si>
  <si>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</si>
  <si>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</si>
  <si>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</si>
  <si>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</si>
  <si>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</si>
  <si>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</si>
  <si>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</si>
  <si>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</si>
  <si>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</si>
  <si>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</si>
  <si>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</si>
  <si>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</si>
  <si>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</si>
  <si>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</si>
  <si>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</si>
  <si>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</si>
  <si>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</si>
  <si>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</si>
  <si>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</si>
  <si>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</si>
  <si>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</si>
  <si>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</si>
  <si>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</si>
  <si>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</si>
  <si>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</si>
  <si>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</si>
  <si>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</si>
  <si>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</si>
  <si>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</si>
  <si>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</si>
  <si>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</si>
  <si>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</si>
  <si>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</si>
  <si>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</si>
  <si>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</si>
  <si>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</si>
  <si>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</si>
  <si>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</si>
  <si>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</si>
  <si>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</si>
  <si>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</si>
  <si>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</si>
  <si>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</si>
  <si>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</si>
  <si>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</si>
  <si>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</si>
  <si>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</si>
  <si>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</si>
  <si>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</si>
  <si>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</si>
  <si>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</si>
  <si>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</si>
  <si>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</si>
  <si>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</si>
  <si>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</si>
  <si>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</si>
  <si>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</si>
  <si>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</si>
  <si>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</si>
  <si>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</si>
  <si>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</si>
  <si>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</si>
  <si>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</si>
  <si>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</si>
  <si>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</si>
  <si>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</si>
  <si>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</si>
  <si>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</si>
  <si>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</si>
  <si>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</si>
  <si>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</si>
  <si>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</si>
  <si>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</si>
  <si>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</si>
  <si>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</si>
  <si>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</si>
  <si>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</si>
  <si>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</si>
  <si>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</si>
  <si>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</si>
  <si>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</si>
  <si>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</si>
  <si>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</si>
  <si>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</si>
  <si>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</si>
  <si>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</si>
  <si>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</si>
  <si>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</si>
  <si>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</si>
  <si>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</si>
  <si>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</si>
  <si>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</si>
  <si>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</si>
  <si>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</si>
  <si>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</si>
  <si>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</si>
  <si>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</si>
  <si>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</si>
  <si>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</si>
  <si>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</si>
  <si>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</si>
  <si>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</si>
  <si>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</si>
  <si>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</si>
  <si>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</si>
  <si>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</si>
  <si>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</si>
  <si>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</si>
  <si>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</si>
  <si>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</si>
  <si>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</si>
  <si>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</si>
  <si>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</si>
  <si>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</si>
  <si>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</si>
  <si>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</si>
  <si>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</si>
  <si>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</si>
  <si>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</si>
  <si>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</si>
  <si>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</si>
  <si>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</si>
  <si>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</si>
  <si>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</si>
  <si>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</si>
  <si>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</si>
  <si>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</si>
  <si>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</si>
  <si>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</si>
  <si>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</si>
  <si>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</si>
  <si>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</si>
  <si>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</si>
  <si>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</si>
  <si>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</si>
  <si>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</si>
  <si>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</si>
  <si>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</si>
  <si>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</si>
  <si>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</si>
  <si>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</si>
  <si>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</si>
  <si>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</si>
  <si>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</si>
  <si>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</si>
  <si>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</si>
  <si>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</si>
  <si>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</si>
  <si>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</si>
  <si>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</si>
  <si>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</si>
  <si>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</si>
  <si>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</si>
  <si>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</si>
  <si>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</si>
  <si>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</si>
  <si>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</si>
  <si>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</si>
  <si>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</si>
  <si>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</si>
  <si>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</si>
  <si>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</si>
  <si>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</si>
  <si>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</si>
  <si>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</si>
  <si>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</si>
  <si>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</si>
  <si>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</si>
  <si>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</si>
  <si>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</si>
  <si>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</si>
  <si>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</si>
  <si>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</si>
  <si>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</si>
  <si>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</si>
  <si>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</si>
  <si>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</si>
  <si>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</si>
  <si>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Patrones</t>
  </si>
  <si>
    <t>MA_07_09_REC30</t>
  </si>
  <si>
    <t>Ubicar en la imagen adjunto MA_07_09_CO_IMG01</t>
  </si>
  <si>
    <t>Ubicar en la imagen adjunto MA_07_09_CO_IMG02</t>
  </si>
  <si>
    <t>Ubicar en la imagen adjunto MA_07_09_CO_IMG03</t>
  </si>
  <si>
    <t>Ubicar en la imagen adjunto MA_07_09_CO_IMG04</t>
  </si>
  <si>
    <t>Ubicar en la imagen el número 28</t>
  </si>
  <si>
    <t>Ubicar en la imagen el número 30</t>
  </si>
  <si>
    <t>Ubicar en la imagen el número 36</t>
  </si>
  <si>
    <t>Ubicar en la imagen el número 38</t>
  </si>
  <si>
    <t>Ubicar en la imagen el número 49</t>
  </si>
  <si>
    <t>Ubicar en la imagen el número 39</t>
  </si>
  <si>
    <t>Ubicar en la imagen el número 46</t>
  </si>
  <si>
    <t>Ubicar en la imagen el número 16</t>
  </si>
  <si>
    <t>Ubicar en la imagen el número 12</t>
  </si>
  <si>
    <t>Ubicar en la imagen el número 14</t>
  </si>
  <si>
    <t>Ubicar en la imagen el número 18</t>
  </si>
  <si>
    <t>Ubicar en la imagen el número 15</t>
  </si>
  <si>
    <t>Ubicar en la imagen el número 20</t>
  </si>
  <si>
    <t>Ubicar en la imagen el número 25</t>
  </si>
  <si>
    <t>Ubicar en la imagen adjunto MA_07_09_CO_P2_R1</t>
  </si>
  <si>
    <t>Ubicar en la imagen adjunto MA_07_09_CO_P2_R2</t>
  </si>
  <si>
    <t>Ubicar en la imagen adjunto MA_07_09_CO_P2_R3</t>
  </si>
  <si>
    <t>Ubicar en la imagen adjunto MA_07_09_CO_P2_R4</t>
  </si>
  <si>
    <t>Ubicar en la imagen adjunto MA_07_09_CO_P5_R1</t>
  </si>
  <si>
    <t>Ubicar en la imagen adjunto MA_07_09_CO_P5_R2</t>
  </si>
  <si>
    <t>Ubicar en la imagen adjunto MA_07_09_CO_P5_R3</t>
  </si>
  <si>
    <t>Ubicar en la imagen adjunto MA_07_09_CO_P5_R4</t>
  </si>
  <si>
    <t>Ubicar en la imagen adjunto MA_07_09_CO_P6_R1</t>
  </si>
  <si>
    <t>Ubicar en la imagen adjunto MA_07_09_CO_P6_R2</t>
  </si>
  <si>
    <t>Ubicar en la imagen adjunto MA_07_09_CO_P6_R3</t>
  </si>
  <si>
    <t>Ubicar en la imagen adjunto MA_07_09_CO_P6_R4</t>
  </si>
  <si>
    <t>Ubicar en la imagen adjunto MA_07_09_CO_P8_R1</t>
  </si>
  <si>
    <t>Ubicar en la imagen adjunto MA_07_09_CO_P8_R2</t>
  </si>
  <si>
    <t>Ubicar en la imagen adjunto MA_07_09_CO_P8_R3</t>
  </si>
  <si>
    <t>Ubicar en la imagen adjunto MA_07_09_CO_P8_R4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</si>
</sst>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66" zoomScaleNormal="66" zoomScalePageLayoutView="140" workbookViewId="0">
      <pane ySplit="9" topLeftCell="A43" activePane="bottomLeft" state="frozen"/>
      <selection pane="bottomLeft" activeCell="J46" sqref="J46"/>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M7A</v>
      </c>
    </row>
    <row r="2" spans="1:16" ht="15.6" x14ac:dyDescent="0.3">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4">
        <v>7</v>
      </c>
      <c r="D3" s="85"/>
      <c r="F3" s="77">
        <v>42403</v>
      </c>
      <c r="G3" s="78"/>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5.6" x14ac:dyDescent="0.3">
      <c r="A4" s="1"/>
      <c r="B4" s="4" t="s">
        <v>54</v>
      </c>
      <c r="C4" s="84" t="s">
        <v>188</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6"/>
      <c r="D5" s="87"/>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1"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26.4" x14ac:dyDescent="0.25">
      <c r="A10" s="12" t="str">
        <f>IF(OR(B10&lt;&gt;"",J10&lt;&gt;""),"IMG01","")</f>
        <v>IMG01</v>
      </c>
      <c r="B10" s="62"/>
      <c r="C10" s="20" t="str">
        <f t="shared" ref="C10:C17" si="0">IF(OR(B10&lt;&gt;"",J10&lt;&gt;""),IF($G$4="Recurso",CONCATENATE($G$4," ",$G$5),$G$4),"")</f>
        <v>Recurso M7A</v>
      </c>
      <c r="D10" s="63"/>
      <c r="E10" s="63" t="s">
        <v>155</v>
      </c>
      <c r="F10" s="13" t="str">
        <f t="shared" ref="F10:F17" ca="1" si="1">IF(OR(B10&lt;&gt;"",J10&lt;&gt;""),CONCATENATE($C$7,"_",$A10,IF($G$4="Cuaderno de Estudio","_small",CONCATENATE(IF(I10="","","n"),IF(LEFT($G$5,1)="F",".jpg",".png")))),"")</f>
        <v>MA_07_09_REC30_IMG01n.png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7" ca="1" si="2">IF(AND(I10&lt;&gt;"",I10&lt;&gt;0),IF(OR(B10&lt;&gt;"",J10&lt;&gt;""),CONCATENATE($C$7,"_",$A10,IF($G$4="Cuaderno de Estudio","_zoom",CONCATENATE("a",IF(LEFT($G$5,1)="F",".jpg",".png")))),""),"")</f>
        <v>MA_07_09_REC30_IMG01a.png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x14ac:dyDescent="0.25">
      <c r="A11" s="12" t="str">
        <f t="shared" ref="A11:A17" si="3">IF(OR(B11&lt;&gt;"",J11&lt;&gt;""),CONCATENATE(LEFT(A10,3),IF(MID(A10,4,2)+1&lt;10,CONCATENATE("0",MID(A10,4,2)+1))),"")</f>
        <v>IMG02</v>
      </c>
      <c r="B11" s="62">
        <v>224093854</v>
      </c>
      <c r="C11" s="20" t="str">
        <f t="shared" si="0"/>
        <v>Recurso M7A</v>
      </c>
      <c r="D11" s="63" t="s">
        <v>187</v>
      </c>
      <c r="E11" s="63" t="s">
        <v>67</v>
      </c>
      <c r="F11" s="13" t="str">
        <f t="shared" ca="1" si="1"/>
        <v>MA_07_09_REC30_IMG02.png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ca="1" si="2"/>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194</v>
      </c>
      <c r="K11" s="65"/>
      <c r="O11" s="2" t="str">
        <f>'Definición técnica de imagenes'!A13</f>
        <v>M101</v>
      </c>
    </row>
    <row r="12" spans="1:16" s="11" customFormat="1" x14ac:dyDescent="0.25">
      <c r="A12" s="12" t="str">
        <f t="shared" si="3"/>
        <v>IMG03</v>
      </c>
      <c r="B12" s="62">
        <v>224093854</v>
      </c>
      <c r="C12" s="20" t="str">
        <f t="shared" si="0"/>
        <v>Recurso M7A</v>
      </c>
      <c r="D12" s="63" t="s">
        <v>187</v>
      </c>
      <c r="E12" s="63" t="s">
        <v>67</v>
      </c>
      <c r="F12" s="13" t="str">
        <f t="shared" ca="1" si="1"/>
        <v>MA_07_09_REC30_IMG03.png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2"/>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195</v>
      </c>
      <c r="K12" s="64"/>
      <c r="O12" s="2" t="str">
        <f>'Definición técnica de imagenes'!A18</f>
        <v>Diaporama F1</v>
      </c>
    </row>
    <row r="13" spans="1:16" s="11" customFormat="1" x14ac:dyDescent="0.25">
      <c r="A13" s="12" t="str">
        <f t="shared" si="3"/>
        <v>IMG04</v>
      </c>
      <c r="B13" s="62">
        <v>224093854</v>
      </c>
      <c r="C13" s="20" t="str">
        <f t="shared" si="0"/>
        <v>Recurso M7A</v>
      </c>
      <c r="D13" s="63" t="s">
        <v>187</v>
      </c>
      <c r="E13" s="63" t="s">
        <v>67</v>
      </c>
      <c r="F13" s="13" t="str">
        <f t="shared" ca="1" si="1"/>
        <v>MA_07_09_REC30_IMG04.png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2"/>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196</v>
      </c>
      <c r="K13" s="64"/>
      <c r="O13" s="2" t="str">
        <f>'Definición técnica de imagenes'!A19</f>
        <v>F4</v>
      </c>
    </row>
    <row r="14" spans="1:16" s="11" customFormat="1" x14ac:dyDescent="0.25">
      <c r="A14" s="12" t="str">
        <f t="shared" si="3"/>
        <v>IMG05</v>
      </c>
      <c r="B14" s="62">
        <v>224093854</v>
      </c>
      <c r="C14" s="20" t="str">
        <f t="shared" si="0"/>
        <v>Recurso M7A</v>
      </c>
      <c r="D14" s="63"/>
      <c r="E14" s="63" t="s">
        <v>67</v>
      </c>
      <c r="F14" s="13" t="str">
        <f t="shared" ca="1" si="1"/>
        <v>MA_07_09_REC30_IMG05.png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2"/>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197</v>
      </c>
      <c r="K14" s="64"/>
      <c r="O14" s="2" t="str">
        <f>'Definición técnica de imagenes'!A22</f>
        <v>F6</v>
      </c>
    </row>
    <row r="15" spans="1:16" s="11" customFormat="1" ht="26.4" x14ac:dyDescent="0.25">
      <c r="A15" s="12" t="str">
        <f t="shared" si="3"/>
        <v>IMG06</v>
      </c>
      <c r="B15" s="62"/>
      <c r="C15" s="20" t="str">
        <f t="shared" si="0"/>
        <v>Recurso M7A</v>
      </c>
      <c r="D15" s="63"/>
      <c r="E15" s="63"/>
      <c r="F15" s="13" t="e">
        <f t="shared" ca="1" si="1"/>
        <v>#N/A</v>
      </c>
      <c r="G15" s="13" t="e">
        <f ca="1">IF($F15&lt;&gt;"",IF($G$4="Recurso",VLOOKUP($E15,OFFSET('Definición técnica de imagenes'!$A$1,MATCH($G$5,'Definición técnica de imagenes'!$A$1:$A$104,0)-1,1,COUNTIF('Definición técnica de imagenes'!$A$3:$A$102,$G$5),5),5,FALSE),'Definición técnica de imagenes'!$F$16),"")</f>
        <v>#N/A</v>
      </c>
      <c r="H15" s="13" t="e">
        <f t="shared" ca="1" si="2"/>
        <v>#N/A</v>
      </c>
      <c r="I15" s="13" t="e">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#N/A</v>
      </c>
      <c r="J15" s="63" t="s">
        <v>190</v>
      </c>
      <c r="K15" s="66"/>
      <c r="O15" s="2" t="str">
        <f>'Definición técnica de imagenes'!A24</f>
        <v>F6B</v>
      </c>
    </row>
    <row r="16" spans="1:16" s="11" customFormat="1" ht="26.4" x14ac:dyDescent="0.3">
      <c r="A16" s="12" t="str">
        <f t="shared" si="3"/>
        <v>IMG07</v>
      </c>
      <c r="B16" s="62">
        <v>224093854</v>
      </c>
      <c r="C16" s="20" t="str">
        <f t="shared" si="0"/>
        <v>Recurso M7A</v>
      </c>
      <c r="D16" s="63"/>
      <c r="E16" s="63"/>
      <c r="F16" s="13" t="e">
        <f t="shared" ca="1" si="1"/>
        <v>#N/A</v>
      </c>
      <c r="G16" s="13" t="e">
        <f ca="1">IF($F16&lt;&gt;"",IF($G$4="Recurso",VLOOKUP($E16,OFFSET('Definición técnica de imagenes'!$A$1,MATCH($G$5,'Definición técnica de imagenes'!$A$1:$A$104,0)-1,1,COUNTIF('Definición técnica de imagenes'!$A$3:$A$102,$G$5),5),5,FALSE),'Definición técnica de imagenes'!$F$16),"")</f>
        <v>#N/A</v>
      </c>
      <c r="H16" s="13" t="e">
        <f t="shared" ca="1" si="2"/>
        <v>#N/A</v>
      </c>
      <c r="I16" s="13" t="e">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#N/A</v>
      </c>
      <c r="J16" s="63" t="s">
        <v>208</v>
      </c>
      <c r="K16" s="67"/>
      <c r="O16" s="2" t="str">
        <f>'Definición técnica de imagenes'!A25</f>
        <v>F7</v>
      </c>
    </row>
    <row r="17" spans="1:15" s="11" customFormat="1" ht="26.4" x14ac:dyDescent="0.25">
      <c r="A17" s="12" t="str">
        <f t="shared" si="3"/>
        <v>IMG08</v>
      </c>
      <c r="B17" s="62">
        <v>224093854</v>
      </c>
      <c r="C17" s="20" t="str">
        <f t="shared" si="0"/>
        <v>Recurso M7A</v>
      </c>
      <c r="D17" s="63"/>
      <c r="E17" s="63"/>
      <c r="F17" s="13" t="e">
        <f t="shared" ca="1" si="1"/>
        <v>#N/A</v>
      </c>
      <c r="G17" s="13" t="e">
        <f ca="1">IF($F17&lt;&gt;"",IF($G$4="Recurso",VLOOKUP($E17,OFFSET('Definición técnica de imagenes'!$A$1,MATCH($G$5,'Definición técnica de imagenes'!$A$1:$A$104,0)-1,1,COUNTIF('Definición técnica de imagenes'!$A$3:$A$102,$G$5),5),5,FALSE),'Definición técnica de imagenes'!$F$16),"")</f>
        <v>#N/A</v>
      </c>
      <c r="H17" s="13" t="e">
        <f t="shared" ca="1" si="2"/>
        <v>#N/A</v>
      </c>
      <c r="I17" s="13" t="e">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#N/A</v>
      </c>
      <c r="J17" s="63" t="s">
        <v>209</v>
      </c>
      <c r="K17" s="66"/>
      <c r="O17" s="2" t="str">
        <f>'Definición técnica de imagenes'!A27</f>
        <v>F7B</v>
      </c>
    </row>
    <row r="18" spans="1:15" s="11" customFormat="1" ht="26.4" x14ac:dyDescent="0.25">
      <c r="A18" s="12" t="str">
        <f t="shared" ref="A18" si="4">IF(OR(B18&lt;&gt;"",J18&lt;&gt;""),CONCATENATE(LEFT(A17,3),IF(MID(A17,4,2)+1&lt;10,CONCATENATE("0",MID(A17,4,2)+1))),"")</f>
        <v>IMG09</v>
      </c>
      <c r="B18" s="62">
        <v>224093854</v>
      </c>
      <c r="C18" s="20" t="str">
        <f t="shared" ref="C18:C41" si="5">IF(OR(B18&lt;&gt;"",J18&lt;&gt;""),IF($G$4="Recurso",CONCATENATE($G$4," ",$G$5),$G$4),"")</f>
        <v>Recurso M7A</v>
      </c>
      <c r="D18" s="63"/>
      <c r="E18" s="63"/>
      <c r="F18" s="13" t="e">
        <f t="shared" ref="F18:F74" ca="1" si="6">IF(OR(B18&lt;&gt;"",J18&lt;&gt;""),CONCATENATE($C$7,"_",$A18,IF($G$4="Cuaderno de Estudio","_small",CONCATENATE(IF(I18="","","n"),IF(LEFT($G$5,1)="F",".jpg",".png")))),"")</f>
        <v>#N/A</v>
      </c>
      <c r="G18" s="13" t="e">
        <f ca="1">IF($F18&lt;&gt;"",IF($G$4="Recurso",VLOOKUP($E18,OFFSET('Definición técnica de imagenes'!$A$1,MATCH($G$5,'Definición técnica de imagenes'!$A$1:$A$104,0)-1,1,COUNTIF('Definición técnica de imagenes'!$A$3:$A$102,$G$5),5),5,FALSE),'Definición técnica de imagenes'!$F$16),"")</f>
        <v>#N/A</v>
      </c>
      <c r="H18" s="13" t="e">
        <f t="shared" ref="H18:H74" ca="1" si="7">IF(AND(I18&lt;&gt;"",I18&lt;&gt;0),IF(OR(B18&lt;&gt;"",J18&lt;&gt;""),CONCATENATE($C$7,"_",$A18,IF($G$4="Cuaderno de Estudio","_zoom",CONCATENATE("a",IF(LEFT($G$5,1)="F",".jpg",".png")))),""),"")</f>
        <v>#N/A</v>
      </c>
      <c r="I18" s="13" t="e">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#N/A</v>
      </c>
      <c r="J18" s="63" t="s">
        <v>210</v>
      </c>
      <c r="K18" s="66"/>
      <c r="O18" s="2" t="str">
        <f>'Definición técnica de imagenes'!A30</f>
        <v>F8</v>
      </c>
    </row>
    <row r="19" spans="1:15" s="11" customFormat="1" ht="26.4" x14ac:dyDescent="0.3">
      <c r="A19" s="12" t="str">
        <f t="shared" ref="A19:A50" si="8">IF(OR(B19&lt;&gt;"",J19&lt;&gt;""),CONCATENATE(LEFT(A18,3),IF(MID(A18,4,2)+1&lt;10,CONCATENATE("0",MID(A18,4,2)+1),MID(A18,4,2)+1)),"")</f>
        <v>IMG10</v>
      </c>
      <c r="B19" s="62">
        <v>224093854</v>
      </c>
      <c r="C19" s="20" t="str">
        <f t="shared" si="5"/>
        <v>Recurso M7A</v>
      </c>
      <c r="D19" s="63"/>
      <c r="E19" s="63"/>
      <c r="F19" s="13" t="e">
        <f t="shared" ca="1" si="6"/>
        <v>#N/A</v>
      </c>
      <c r="G19" s="13" t="e">
        <f ca="1">IF($F19&lt;&gt;"",IF($G$4="Recurso",VLOOKUP($E19,OFFSET('Definición técnica de imagenes'!$A$1,MATCH($G$5,'Definición técnica de imagenes'!$A$1:$A$104,0)-1,1,COUNTIF('Definición técnica de imagenes'!$A$3:$A$102,$G$5),5),5,FALSE),'Definición técnica de imagenes'!$F$16),"")</f>
        <v>#N/A</v>
      </c>
      <c r="H19" s="13" t="e">
        <f t="shared" ca="1" si="7"/>
        <v>#N/A</v>
      </c>
      <c r="I19" s="13" t="e">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#N/A</v>
      </c>
      <c r="J19" s="63" t="s">
        <v>211</v>
      </c>
      <c r="K19" s="67"/>
      <c r="O19" s="2" t="str">
        <f>'Definición técnica de imagenes'!A31</f>
        <v>F10</v>
      </c>
    </row>
    <row r="20" spans="1:15" s="11" customFormat="1" ht="26.4" x14ac:dyDescent="0.25">
      <c r="A20" s="12" t="str">
        <f t="shared" si="8"/>
        <v>IMG11</v>
      </c>
      <c r="B20" s="62"/>
      <c r="C20" s="20" t="str">
        <f t="shared" si="5"/>
        <v>Recurso M7A</v>
      </c>
      <c r="D20" s="63"/>
      <c r="E20" s="63"/>
      <c r="F20" s="13" t="e">
        <f t="shared" ca="1" si="6"/>
        <v>#N/A</v>
      </c>
      <c r="G20" s="13" t="e">
        <f ca="1">IF($F20&lt;&gt;"",IF($G$4="Recurso",VLOOKUP($E20,OFFSET('Definición técnica de imagenes'!$A$1,MATCH($G$5,'Definición técnica de imagenes'!$A$1:$A$104,0)-1,1,COUNTIF('Definición técnica de imagenes'!$A$3:$A$102,$G$5),5),5,FALSE),'Definición técnica de imagenes'!$F$16),"")</f>
        <v>#N/A</v>
      </c>
      <c r="H20" s="13" t="e">
        <f t="shared" ca="1" si="7"/>
        <v>#N/A</v>
      </c>
      <c r="I20" s="13" t="e">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#N/A</v>
      </c>
      <c r="J20" s="63" t="s">
        <v>191</v>
      </c>
      <c r="K20" s="66"/>
      <c r="O20" s="2" t="str">
        <f>'Definición técnica de imagenes'!A32</f>
        <v>F10B</v>
      </c>
    </row>
    <row r="21" spans="1:15" s="11" customFormat="1" x14ac:dyDescent="0.25">
      <c r="A21" s="12" t="str">
        <f t="shared" si="8"/>
        <v>IMG12</v>
      </c>
      <c r="B21" s="62">
        <v>224093854</v>
      </c>
      <c r="C21" s="20" t="str">
        <f t="shared" si="5"/>
        <v>Recurso M7A</v>
      </c>
      <c r="D21" s="63"/>
      <c r="E21" s="63"/>
      <c r="F21" s="13" t="e">
        <f t="shared" ca="1" si="6"/>
        <v>#N/A</v>
      </c>
      <c r="G21" s="13" t="e">
        <f ca="1">IF($F21&lt;&gt;"",IF($G$4="Recurso",VLOOKUP($E21,OFFSET('Definición técnica de imagenes'!$A$1,MATCH($G$5,'Definición técnica de imagenes'!$A$1:$A$104,0)-1,1,COUNTIF('Definición técnica de imagenes'!$A$3:$A$102,$G$5),5),5,FALSE),'Definición técnica de imagenes'!$F$16),"")</f>
        <v>#N/A</v>
      </c>
      <c r="H21" s="13" t="e">
        <f t="shared" ca="1" si="7"/>
        <v>#N/A</v>
      </c>
      <c r="I21" s="13" t="e">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#N/A</v>
      </c>
      <c r="J21" s="63" t="s">
        <v>196</v>
      </c>
      <c r="K21" s="66"/>
      <c r="O21" s="2" t="str">
        <f>'Definición técnica de imagenes'!A33</f>
        <v>F11</v>
      </c>
    </row>
    <row r="22" spans="1:15" s="11" customFormat="1" x14ac:dyDescent="0.25">
      <c r="A22" s="12" t="str">
        <f t="shared" si="8"/>
        <v>IMG13</v>
      </c>
      <c r="B22" s="62">
        <v>224093854</v>
      </c>
      <c r="C22" s="20" t="str">
        <f t="shared" si="5"/>
        <v>Recurso M7A</v>
      </c>
      <c r="D22" s="63"/>
      <c r="E22" s="63"/>
      <c r="F22" s="13" t="e">
        <f t="shared" ca="1" si="6"/>
        <v>#N/A</v>
      </c>
      <c r="G22" s="13" t="e">
        <f ca="1">IF($F22&lt;&gt;"",IF($G$4="Recurso",VLOOKUP($E22,OFFSET('Definición técnica de imagenes'!$A$1,MATCH($G$5,'Definición técnica de imagenes'!$A$1:$A$104,0)-1,1,COUNTIF('Definición técnica de imagenes'!$A$3:$A$102,$G$5),5),5,FALSE),'Definición técnica de imagenes'!$F$16),"")</f>
        <v>#N/A</v>
      </c>
      <c r="H22" s="13" t="e">
        <f t="shared" ca="1" si="7"/>
        <v>#N/A</v>
      </c>
      <c r="I22" s="13" t="e">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#N/A</v>
      </c>
      <c r="J22" s="63" t="s">
        <v>199</v>
      </c>
      <c r="K22" s="68"/>
      <c r="O22" s="2" t="str">
        <f>'Definición técnica de imagenes'!A34</f>
        <v>F12</v>
      </c>
    </row>
    <row r="23" spans="1:15" s="11" customFormat="1" x14ac:dyDescent="0.25">
      <c r="A23" s="12" t="str">
        <f t="shared" si="8"/>
        <v>IMG14</v>
      </c>
      <c r="B23" s="62">
        <v>224093854</v>
      </c>
      <c r="C23" s="20" t="str">
        <f t="shared" si="5"/>
        <v>Recurso M7A</v>
      </c>
      <c r="D23" s="63"/>
      <c r="E23" s="63"/>
      <c r="F23" s="13" t="e">
        <f t="shared" ca="1" si="6"/>
        <v>#N/A</v>
      </c>
      <c r="G23" s="13" t="e">
        <f ca="1">IF($F23&lt;&gt;"",IF($G$4="Recurso",VLOOKUP($E23,OFFSET('Definición técnica de imagenes'!$A$1,MATCH($G$5,'Definición técnica de imagenes'!$A$1:$A$104,0)-1,1,COUNTIF('Definición técnica de imagenes'!$A$3:$A$102,$G$5),5),5,FALSE),'Definición técnica de imagenes'!$F$16),"")</f>
        <v>#N/A</v>
      </c>
      <c r="H23" s="13" t="e">
        <f t="shared" ca="1" si="7"/>
        <v>#N/A</v>
      </c>
      <c r="I23" s="13" t="e">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#N/A</v>
      </c>
      <c r="J23" s="63" t="s">
        <v>200</v>
      </c>
      <c r="K23" s="64"/>
      <c r="O23" s="2" t="str">
        <f>'Definición técnica de imagenes'!A35</f>
        <v>F13</v>
      </c>
    </row>
    <row r="24" spans="1:15" s="11" customFormat="1" x14ac:dyDescent="0.25">
      <c r="A24" s="12" t="str">
        <f t="shared" si="8"/>
        <v>IMG15</v>
      </c>
      <c r="B24" s="62">
        <v>224093854</v>
      </c>
      <c r="C24" s="20" t="str">
        <f t="shared" si="5"/>
        <v>Recurso M7A</v>
      </c>
      <c r="D24" s="63"/>
      <c r="E24" s="63"/>
      <c r="F24" s="13" t="e">
        <f t="shared" ca="1" si="6"/>
        <v>#N/A</v>
      </c>
      <c r="G24" s="13" t="e">
        <f ca="1">IF($F24&lt;&gt;"",IF($G$4="Recurso",VLOOKUP($E24,OFFSET('Definición técnica de imagenes'!$A$1,MATCH($G$5,'Definición técnica de imagenes'!$A$1:$A$104,0)-1,1,COUNTIF('Definición técnica de imagenes'!$A$3:$A$102,$G$5),5),5,FALSE),'Definición técnica de imagenes'!$F$16),"")</f>
        <v>#N/A</v>
      </c>
      <c r="H24" s="13" t="e">
        <f t="shared" ca="1" si="7"/>
        <v>#N/A</v>
      </c>
      <c r="I24" s="13" t="e">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#N/A</v>
      </c>
      <c r="J24" s="63" t="s">
        <v>198</v>
      </c>
      <c r="K24" s="65"/>
      <c r="O24" s="2" t="str">
        <f>'Definición técnica de imagenes'!A37</f>
        <v>F13B</v>
      </c>
    </row>
    <row r="25" spans="1:15" s="11" customFormat="1" ht="26.4" x14ac:dyDescent="0.25">
      <c r="A25" s="12" t="str">
        <f t="shared" si="8"/>
        <v>IMG16</v>
      </c>
      <c r="B25" s="62"/>
      <c r="C25" s="20" t="str">
        <f t="shared" si="5"/>
        <v>Recurso M7A</v>
      </c>
      <c r="D25" s="63"/>
      <c r="E25" s="63"/>
      <c r="F25" s="13" t="e">
        <f t="shared" ca="1" si="6"/>
        <v>#N/A</v>
      </c>
      <c r="G25" s="13" t="e">
        <f ca="1">IF($F25&lt;&gt;"",IF($G$4="Recurso",VLOOKUP($E25,OFFSET('Definición técnica de imagenes'!$A$1,MATCH($G$5,'Definición técnica de imagenes'!$A$1:$A$104,0)-1,1,COUNTIF('Definición técnica de imagenes'!$A$3:$A$102,$G$5),5),5,FALSE),'Definición técnica de imagenes'!$F$16),"")</f>
        <v>#N/A</v>
      </c>
      <c r="H25" s="13" t="e">
        <f t="shared" ca="1" si="7"/>
        <v>#N/A</v>
      </c>
      <c r="I25" s="13" t="e">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#N/A</v>
      </c>
      <c r="J25" s="63" t="s">
        <v>191</v>
      </c>
      <c r="K25" s="64"/>
    </row>
    <row r="26" spans="1:15" s="11" customFormat="1" ht="26.4" x14ac:dyDescent="0.25">
      <c r="A26" s="12" t="str">
        <f>IF(OR(B26&lt;&gt;"",J26&lt;&gt;""),CONCATENATE(LEFT(A25,3),IF(MID(A25,4,2)+1&lt;10,CONCATENATE("0",MID(A25,4,2)+1),MID(A25,4,2)+1)),"")</f>
        <v>IMG17</v>
      </c>
      <c r="B26" s="62">
        <v>224093854</v>
      </c>
      <c r="C26" s="20" t="str">
        <f>IF(OR(B26&lt;&gt;"",J26&lt;&gt;""),IF($G$4="Recurso",CONCATENATE($G$4," ",$G$5),$G$4),"")</f>
        <v>Recurso M7A</v>
      </c>
      <c r="D26" s="63"/>
      <c r="E26" s="63"/>
      <c r="F26" s="13" t="e">
        <f ca="1">IF(OR(B26&lt;&gt;"",J26&lt;&gt;""),CONCATENATE($C$7,"_",$A26,IF($G$4="Cuaderno de Estudio","_small",CONCATENATE(IF(I26="","","n"),IF(LEFT($G$5,1)="F",".jpg",".png")))),"")</f>
        <v>#N/A</v>
      </c>
      <c r="G26" s="13" t="e">
        <f ca="1">IF($F26&lt;&gt;"",IF($G$4="Recurso",VLOOKUP($E26,OFFSET('Definición técnica de imagenes'!$A$1,MATCH($G$5,'Definición técnica de imagenes'!$A$1:$A$104,0)-1,1,COUNTIF('Definición técnica de imagenes'!$A$3:$A$102,$G$5),5),5,FALSE),'Definición técnica de imagenes'!$F$16),"")</f>
        <v>#N/A</v>
      </c>
      <c r="H26" s="13" t="e">
        <f ca="1">IF(AND(I26&lt;&gt;"",I26&lt;&gt;0),IF(OR(B26&lt;&gt;"",J26&lt;&gt;""),CONCATENATE($C$7,"_",$A26,IF($G$4="Cuaderno de Estudio","_zoom",CONCATENATE("a",IF(LEFT($G$5,1)="F",".jpg",".png")))),""),"")</f>
        <v>#N/A</v>
      </c>
      <c r="I26" s="13" t="e">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#N/A</v>
      </c>
      <c r="J26" s="63" t="s">
        <v>212</v>
      </c>
      <c r="K26" s="64"/>
    </row>
    <row r="27" spans="1:15" s="11" customFormat="1" ht="26.4" x14ac:dyDescent="0.25">
      <c r="A27" s="12" t="str">
        <f t="shared" si="8"/>
        <v>IMG18</v>
      </c>
      <c r="B27" s="62">
        <v>224093854</v>
      </c>
      <c r="C27" s="20" t="str">
        <f t="shared" si="5"/>
        <v>Recurso M7A</v>
      </c>
      <c r="D27" s="63"/>
      <c r="E27" s="63"/>
      <c r="F27" s="13" t="e">
        <f t="shared" ca="1" si="6"/>
        <v>#N/A</v>
      </c>
      <c r="G27" s="13" t="e">
        <f ca="1">IF($F27&lt;&gt;"",IF($G$4="Recurso",VLOOKUP($E27,OFFSET('Definición técnica de imagenes'!$A$1,MATCH($G$5,'Definición técnica de imagenes'!$A$1:$A$104,0)-1,1,COUNTIF('Definición técnica de imagenes'!$A$3:$A$102,$G$5),5),5,FALSE),'Definición técnica de imagenes'!$F$16),"")</f>
        <v>#N/A</v>
      </c>
      <c r="H27" s="13" t="e">
        <f t="shared" ca="1" si="7"/>
        <v>#N/A</v>
      </c>
      <c r="I27" s="13" t="e">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#N/A</v>
      </c>
      <c r="J27" s="63" t="s">
        <v>213</v>
      </c>
      <c r="K27" s="64"/>
      <c r="O27" s="2"/>
    </row>
    <row r="28" spans="1:15" s="11" customFormat="1" ht="26.4" x14ac:dyDescent="0.25">
      <c r="A28" s="12" t="str">
        <f t="shared" si="8"/>
        <v>IMG19</v>
      </c>
      <c r="B28" s="62">
        <v>224093854</v>
      </c>
      <c r="C28" s="20" t="str">
        <f t="shared" si="5"/>
        <v>Recurso M7A</v>
      </c>
      <c r="D28" s="63"/>
      <c r="E28" s="63"/>
      <c r="F28" s="13" t="e">
        <f t="shared" ca="1" si="6"/>
        <v>#N/A</v>
      </c>
      <c r="G28" s="13" t="e">
        <f ca="1">IF($F28&lt;&gt;"",IF($G$4="Recurso",VLOOKUP($E28,OFFSET('Definición técnica de imagenes'!$A$1,MATCH($G$5,'Definición técnica de imagenes'!$A$1:$A$104,0)-1,1,COUNTIF('Definición técnica de imagenes'!$A$3:$A$102,$G$5),5),5,FALSE),'Definición técnica de imagenes'!$F$16),"")</f>
        <v>#N/A</v>
      </c>
      <c r="H28" s="13" t="e">
        <f t="shared" ca="1" si="7"/>
        <v>#N/A</v>
      </c>
      <c r="I28" s="13" t="e">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#N/A</v>
      </c>
      <c r="J28" s="63" t="s">
        <v>214</v>
      </c>
      <c r="K28" s="64"/>
    </row>
    <row r="29" spans="1:15" s="11" customFormat="1" ht="26.4" x14ac:dyDescent="0.25">
      <c r="A29" s="12" t="str">
        <f>IF(OR(B29&lt;&gt;"",J29&lt;&gt;""),CONCATENATE(LEFT(A28,3),IF(MID(A28,4,2)+1&lt;10,CONCATENATE("0",MID(A28,4,2)+1),MID(A28,4,2)+1)),"")</f>
        <v>IMG20</v>
      </c>
      <c r="B29" s="62">
        <v>224093854</v>
      </c>
      <c r="C29" s="20" t="str">
        <f>IF(OR(B29&lt;&gt;"",J29&lt;&gt;""),IF($G$4="Recurso",CONCATENATE($G$4," ",$G$5),$G$4),"")</f>
        <v>Recurso M7A</v>
      </c>
      <c r="D29" s="63"/>
      <c r="E29" s="63"/>
      <c r="F29" s="13" t="e">
        <f ca="1">IF(OR(B29&lt;&gt;"",J29&lt;&gt;""),CONCATENATE($C$7,"_",$A29,IF($G$4="Cuaderno de Estudio","_small",CONCATENATE(IF(I29="","","n"),IF(LEFT($G$5,1)="F",".jpg",".png")))),"")</f>
        <v>#N/A</v>
      </c>
      <c r="G29" s="13" t="e">
        <f ca="1">IF($F29&lt;&gt;"",IF($G$4="Recurso",VLOOKUP($E29,OFFSET('Definición técnica de imagenes'!$A$1,MATCH($G$5,'Definición técnica de imagenes'!$A$1:$A$104,0)-1,1,COUNTIF('Definición técnica de imagenes'!$A$3:$A$102,$G$5),5),5,FALSE),'Definición técnica de imagenes'!$F$16),"")</f>
        <v>#N/A</v>
      </c>
      <c r="H29" s="13" t="e">
        <f ca="1">IF(AND(I29&lt;&gt;"",I29&lt;&gt;0),IF(OR(B29&lt;&gt;"",J29&lt;&gt;""),CONCATENATE($C$7,"_",$A29,IF($G$4="Cuaderno de Estudio","_zoom",CONCATENATE("a",IF(LEFT($G$5,1)="F",".jpg",".png")))),""),"")</f>
        <v>#N/A</v>
      </c>
      <c r="I29" s="13" t="e">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#N/A</v>
      </c>
      <c r="J29" s="63" t="s">
        <v>215</v>
      </c>
      <c r="K29" s="64"/>
    </row>
    <row r="30" spans="1:15" s="11" customFormat="1" ht="26.4" x14ac:dyDescent="0.25">
      <c r="A30" s="12" t="str">
        <f t="shared" si="8"/>
        <v>IMG21</v>
      </c>
      <c r="B30" s="62"/>
      <c r="C30" s="20" t="str">
        <f t="shared" si="5"/>
        <v>Recurso M7A</v>
      </c>
      <c r="D30" s="63"/>
      <c r="E30" s="63"/>
      <c r="F30" s="13" t="e">
        <f t="shared" ca="1" si="6"/>
        <v>#N/A</v>
      </c>
      <c r="G30" s="13" t="e">
        <f ca="1">IF($F30&lt;&gt;"",IF($G$4="Recurso",VLOOKUP($E30,OFFSET('Definición técnica de imagenes'!$A$1,MATCH($G$5,'Definición técnica de imagenes'!$A$1:$A$104,0)-1,1,COUNTIF('Definición técnica de imagenes'!$A$3:$A$102,$G$5),5),5,FALSE),'Definición técnica de imagenes'!$F$16),"")</f>
        <v>#N/A</v>
      </c>
      <c r="H30" s="13" t="e">
        <f t="shared" ca="1" si="7"/>
        <v>#N/A</v>
      </c>
      <c r="I30" s="13" t="e">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#N/A</v>
      </c>
      <c r="J30" s="63" t="s">
        <v>192</v>
      </c>
      <c r="K30" s="64"/>
    </row>
    <row r="31" spans="1:15" s="11" customFormat="1" x14ac:dyDescent="0.25">
      <c r="A31" s="12" t="str">
        <f t="shared" si="8"/>
        <v>IMG22</v>
      </c>
      <c r="B31" s="62">
        <v>224093854</v>
      </c>
      <c r="C31" s="20" t="str">
        <f t="shared" si="5"/>
        <v>Recurso M7A</v>
      </c>
      <c r="D31" s="63"/>
      <c r="E31" s="63"/>
      <c r="F31" s="13" t="e">
        <f t="shared" ca="1" si="6"/>
        <v>#N/A</v>
      </c>
      <c r="G31" s="13" t="e">
        <f ca="1">IF($F31&lt;&gt;"",IF($G$4="Recurso",VLOOKUP($E31,OFFSET('Definición técnica de imagenes'!$A$1,MATCH($G$5,'Definición técnica de imagenes'!$A$1:$A$104,0)-1,1,COUNTIF('Definición técnica de imagenes'!$A$3:$A$102,$G$5),5),5,FALSE),'Definición técnica de imagenes'!$F$16),"")</f>
        <v>#N/A</v>
      </c>
      <c r="H31" s="13" t="e">
        <f t="shared" ca="1" si="7"/>
        <v>#N/A</v>
      </c>
      <c r="I31" s="13" t="e">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#N/A</v>
      </c>
      <c r="J31" s="63" t="s">
        <v>204</v>
      </c>
      <c r="K31" s="64"/>
    </row>
    <row r="32" spans="1:15" s="11" customFormat="1" x14ac:dyDescent="0.25">
      <c r="A32" s="12" t="str">
        <f t="shared" si="8"/>
        <v>IMG23</v>
      </c>
      <c r="B32" s="62">
        <v>224093854</v>
      </c>
      <c r="C32" s="20" t="str">
        <f t="shared" si="5"/>
        <v>Recurso M7A</v>
      </c>
      <c r="D32" s="63"/>
      <c r="E32" s="63"/>
      <c r="F32" s="13" t="e">
        <f t="shared" ca="1" si="6"/>
        <v>#N/A</v>
      </c>
      <c r="G32" s="13" t="e">
        <f ca="1">IF($F32&lt;&gt;"",IF($G$4="Recurso",VLOOKUP($E32,OFFSET('Definición técnica de imagenes'!$A$1,MATCH($G$5,'Definición técnica de imagenes'!$A$1:$A$104,0)-1,1,COUNTIF('Definición técnica de imagenes'!$A$3:$A$102,$G$5),5),5,FALSE),'Definición técnica de imagenes'!$F$16),"")</f>
        <v>#N/A</v>
      </c>
      <c r="H32" s="13" t="e">
        <f t="shared" ca="1" si="7"/>
        <v>#N/A</v>
      </c>
      <c r="I32" s="13" t="e">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#N/A</v>
      </c>
      <c r="J32" s="63" t="s">
        <v>201</v>
      </c>
      <c r="K32" s="64"/>
    </row>
    <row r="33" spans="1:15" s="11" customFormat="1" x14ac:dyDescent="0.25">
      <c r="A33" s="12" t="str">
        <f t="shared" si="8"/>
        <v>IMG24</v>
      </c>
      <c r="B33" s="62">
        <v>224093854</v>
      </c>
      <c r="C33" s="20" t="str">
        <f t="shared" si="5"/>
        <v>Recurso M7A</v>
      </c>
      <c r="D33" s="63"/>
      <c r="E33" s="63"/>
      <c r="F33" s="13" t="e">
        <f t="shared" ca="1" si="6"/>
        <v>#N/A</v>
      </c>
      <c r="G33" s="13" t="e">
        <f ca="1">IF($F33&lt;&gt;"",IF($G$4="Recurso",VLOOKUP($E33,OFFSET('Definición técnica de imagenes'!$A$1,MATCH($G$5,'Definición técnica de imagenes'!$A$1:$A$104,0)-1,1,COUNTIF('Definición técnica de imagenes'!$A$3:$A$102,$G$5),5),5,FALSE),'Definición técnica de imagenes'!$F$16),"")</f>
        <v>#N/A</v>
      </c>
      <c r="H33" s="13" t="e">
        <f t="shared" ca="1" si="7"/>
        <v>#N/A</v>
      </c>
      <c r="I33" s="13" t="e">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#N/A</v>
      </c>
      <c r="J33" s="63" t="s">
        <v>203</v>
      </c>
      <c r="K33" s="64"/>
    </row>
    <row r="34" spans="1:15" s="11" customFormat="1" x14ac:dyDescent="0.25">
      <c r="A34" s="12" t="str">
        <f t="shared" si="8"/>
        <v>IMG25</v>
      </c>
      <c r="B34" s="62">
        <v>224093854</v>
      </c>
      <c r="C34" s="20" t="str">
        <f t="shared" si="5"/>
        <v>Recurso M7A</v>
      </c>
      <c r="D34" s="63"/>
      <c r="E34" s="63"/>
      <c r="F34" s="13" t="e">
        <f t="shared" ca="1" si="6"/>
        <v>#N/A</v>
      </c>
      <c r="G34" s="13" t="e">
        <f ca="1">IF($F34&lt;&gt;"",IF($G$4="Recurso",VLOOKUP($E34,OFFSET('Definición técnica de imagenes'!$A$1,MATCH($G$5,'Definición técnica de imagenes'!$A$1:$A$104,0)-1,1,COUNTIF('Definición técnica de imagenes'!$A$3:$A$102,$G$5),5),5,FALSE),'Definición técnica de imagenes'!$F$16),"")</f>
        <v>#N/A</v>
      </c>
      <c r="H34" s="13" t="e">
        <f t="shared" ca="1" si="7"/>
        <v>#N/A</v>
      </c>
      <c r="I34" s="13" t="e">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#N/A</v>
      </c>
      <c r="J34" s="63" t="s">
        <v>202</v>
      </c>
      <c r="K34" s="64"/>
      <c r="O34" s="2"/>
    </row>
    <row r="35" spans="1:15" s="11" customFormat="1" ht="26.4" x14ac:dyDescent="0.25">
      <c r="A35" s="12" t="str">
        <f t="shared" si="8"/>
        <v>IMG26</v>
      </c>
      <c r="B35" s="62"/>
      <c r="C35" s="20" t="str">
        <f t="shared" si="5"/>
        <v>Recurso M7A</v>
      </c>
      <c r="D35" s="63"/>
      <c r="E35" s="63"/>
      <c r="F35" s="13" t="e">
        <f t="shared" ca="1" si="6"/>
        <v>#N/A</v>
      </c>
      <c r="G35" s="13" t="e">
        <f ca="1">IF($F35&lt;&gt;"",IF($G$4="Recurso",VLOOKUP($E35,OFFSET('Definición técnica de imagenes'!$A$1,MATCH($G$5,'Definición técnica de imagenes'!$A$1:$A$104,0)-1,1,COUNTIF('Definición técnica de imagenes'!$A$3:$A$102,$G$5),5),5,FALSE),'Definición técnica de imagenes'!$F$16),"")</f>
        <v>#N/A</v>
      </c>
      <c r="H35" s="13" t="e">
        <f t="shared" ca="1" si="7"/>
        <v>#N/A</v>
      </c>
      <c r="I35" s="13" t="e">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#N/A</v>
      </c>
      <c r="J35" s="63" t="s">
        <v>192</v>
      </c>
      <c r="K35" s="65"/>
      <c r="O35" s="2"/>
    </row>
    <row r="36" spans="1:15" s="11" customFormat="1" ht="26.4" x14ac:dyDescent="0.25">
      <c r="A36" s="12" t="str">
        <f t="shared" si="8"/>
        <v>IMG27</v>
      </c>
      <c r="B36" s="62">
        <v>224093854</v>
      </c>
      <c r="C36" s="20" t="str">
        <f t="shared" si="5"/>
        <v>Recurso M7A</v>
      </c>
      <c r="D36" s="63"/>
      <c r="E36" s="63"/>
      <c r="F36" s="13" t="e">
        <f t="shared" ca="1" si="6"/>
        <v>#N/A</v>
      </c>
      <c r="G36" s="13" t="e">
        <f ca="1">IF($F36&lt;&gt;"",IF($G$4="Recurso",VLOOKUP($E36,OFFSET('Definición técnica de imagenes'!$A$1,MATCH($G$5,'Definición técnica de imagenes'!$A$1:$A$104,0)-1,1,COUNTIF('Definición técnica de imagenes'!$A$3:$A$102,$G$5),5),5,FALSE),'Definición técnica de imagenes'!$F$16),"")</f>
        <v>#N/A</v>
      </c>
      <c r="H36" s="13" t="e">
        <f t="shared" ca="1" si="7"/>
        <v>#N/A</v>
      </c>
      <c r="I36" s="13" t="e">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#N/A</v>
      </c>
      <c r="J36" s="63" t="s">
        <v>216</v>
      </c>
      <c r="K36" s="65"/>
      <c r="O36" s="2"/>
    </row>
    <row r="37" spans="1:15" s="11" customFormat="1" ht="26.4" x14ac:dyDescent="0.25">
      <c r="A37" s="12" t="str">
        <f t="shared" si="8"/>
        <v>IMG28</v>
      </c>
      <c r="B37" s="62">
        <v>224093854</v>
      </c>
      <c r="C37" s="20" t="str">
        <f t="shared" si="5"/>
        <v>Recurso M7A</v>
      </c>
      <c r="D37" s="63"/>
      <c r="E37" s="63"/>
      <c r="F37" s="13" t="e">
        <f t="shared" ca="1" si="6"/>
        <v>#N/A</v>
      </c>
      <c r="G37" s="13" t="e">
        <f ca="1">IF($F37&lt;&gt;"",IF($G$4="Recurso",VLOOKUP($E37,OFFSET('Definición técnica de imagenes'!$A$1,MATCH($G$5,'Definición técnica de imagenes'!$A$1:$A$104,0)-1,1,COUNTIF('Definición técnica de imagenes'!$A$3:$A$102,$G$5),5),5,FALSE),'Definición técnica de imagenes'!$F$16),"")</f>
        <v>#N/A</v>
      </c>
      <c r="H37" s="13" t="e">
        <f t="shared" ca="1" si="7"/>
        <v>#N/A</v>
      </c>
      <c r="I37" s="13" t="e">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#N/A</v>
      </c>
      <c r="J37" s="63" t="s">
        <v>217</v>
      </c>
      <c r="K37" s="65"/>
    </row>
    <row r="38" spans="1:15" s="11" customFormat="1" ht="26.4" x14ac:dyDescent="0.25">
      <c r="A38" s="12" t="str">
        <f t="shared" si="8"/>
        <v>IMG29</v>
      </c>
      <c r="B38" s="62">
        <v>224093854</v>
      </c>
      <c r="C38" s="20" t="str">
        <f t="shared" si="5"/>
        <v>Recurso M7A</v>
      </c>
      <c r="D38" s="63"/>
      <c r="E38" s="63"/>
      <c r="F38" s="13" t="e">
        <f t="shared" ca="1" si="6"/>
        <v>#N/A</v>
      </c>
      <c r="G38" s="13" t="e">
        <f ca="1">IF($F38&lt;&gt;"",IF($G$4="Recurso",VLOOKUP($E38,OFFSET('Definición técnica de imagenes'!$A$1,MATCH($G$5,'Definición técnica de imagenes'!$A$1:$A$104,0)-1,1,COUNTIF('Definición técnica de imagenes'!$A$3:$A$102,$G$5),5),5,FALSE),'Definición técnica de imagenes'!$F$16),"")</f>
        <v>#N/A</v>
      </c>
      <c r="H38" s="13" t="e">
        <f t="shared" ca="1" si="7"/>
        <v>#N/A</v>
      </c>
      <c r="I38" s="13" t="e">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#N/A</v>
      </c>
      <c r="J38" s="63" t="s">
        <v>218</v>
      </c>
      <c r="K38" s="65"/>
    </row>
    <row r="39" spans="1:15" s="11" customFormat="1" ht="26.4" x14ac:dyDescent="0.25">
      <c r="A39" s="12" t="str">
        <f t="shared" si="8"/>
        <v>IMG30</v>
      </c>
      <c r="B39" s="62">
        <v>224093854</v>
      </c>
      <c r="C39" s="20" t="str">
        <f t="shared" si="5"/>
        <v>Recurso M7A</v>
      </c>
      <c r="D39" s="63"/>
      <c r="E39" s="63"/>
      <c r="F39" s="13" t="e">
        <f t="shared" ca="1" si="6"/>
        <v>#N/A</v>
      </c>
      <c r="G39" s="13" t="e">
        <f ca="1">IF($F39&lt;&gt;"",IF($G$4="Recurso",VLOOKUP($E39,OFFSET('Definición técnica de imagenes'!$A$1,MATCH($G$5,'Definición técnica de imagenes'!$A$1:$A$104,0)-1,1,COUNTIF('Definición técnica de imagenes'!$A$3:$A$102,$G$5),5),5,FALSE),'Definición técnica de imagenes'!$F$16),"")</f>
        <v>#N/A</v>
      </c>
      <c r="H39" s="13" t="e">
        <f t="shared" ca="1" si="7"/>
        <v>#N/A</v>
      </c>
      <c r="I39" s="13" t="e">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#N/A</v>
      </c>
      <c r="J39" s="63" t="s">
        <v>219</v>
      </c>
      <c r="K39" s="65"/>
    </row>
    <row r="40" spans="1:15" s="11" customFormat="1" ht="26.4" x14ac:dyDescent="0.25">
      <c r="A40" s="12" t="str">
        <f t="shared" si="8"/>
        <v>IMG31</v>
      </c>
      <c r="B40" s="62"/>
      <c r="C40" s="20" t="str">
        <f t="shared" si="5"/>
        <v>Recurso M7A</v>
      </c>
      <c r="D40" s="63"/>
      <c r="E40" s="63"/>
      <c r="F40" s="13" t="e">
        <f t="shared" ca="1" si="6"/>
        <v>#N/A</v>
      </c>
      <c r="G40" s="13" t="e">
        <f ca="1">IF($F40&lt;&gt;"",IF($G$4="Recurso",VLOOKUP($E40,OFFSET('Definición técnica de imagenes'!$A$1,MATCH($G$5,'Definición técnica de imagenes'!$A$1:$A$104,0)-1,1,COUNTIF('Definición técnica de imagenes'!$A$3:$A$102,$G$5),5),5,FALSE),'Definición técnica de imagenes'!$F$16),"")</f>
        <v>#N/A</v>
      </c>
      <c r="H40" s="13" t="e">
        <f t="shared" ca="1" si="7"/>
        <v>#N/A</v>
      </c>
      <c r="I40" s="13" t="e">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#N/A</v>
      </c>
      <c r="J40" s="63" t="s">
        <v>193</v>
      </c>
      <c r="K40" s="65"/>
    </row>
    <row r="41" spans="1:15" s="11" customFormat="1" x14ac:dyDescent="0.25">
      <c r="A41" s="12" t="str">
        <f t="shared" si="8"/>
        <v>IMG32</v>
      </c>
      <c r="B41" s="62">
        <v>224093854</v>
      </c>
      <c r="C41" s="20" t="str">
        <f t="shared" si="5"/>
        <v>Recurso M7A</v>
      </c>
      <c r="D41" s="63"/>
      <c r="E41" s="63"/>
      <c r="F41" s="13" t="e">
        <f t="shared" ca="1" si="6"/>
        <v>#N/A</v>
      </c>
      <c r="G41" s="13" t="e">
        <f ca="1">IF($F41&lt;&gt;"",IF($G$4="Recurso",VLOOKUP($E41,OFFSET('Definición técnica de imagenes'!$A$1,MATCH($G$5,'Definición técnica de imagenes'!$A$1:$A$104,0)-1,1,COUNTIF('Definición técnica de imagenes'!$A$3:$A$102,$G$5),5),5,FALSE),'Definición técnica de imagenes'!$F$16),"")</f>
        <v>#N/A</v>
      </c>
      <c r="H41" s="13" t="e">
        <f t="shared" ca="1" si="7"/>
        <v>#N/A</v>
      </c>
      <c r="I41" s="13" t="e">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#N/A</v>
      </c>
      <c r="J41" s="63" t="s">
        <v>205</v>
      </c>
      <c r="K41" s="65"/>
    </row>
    <row r="42" spans="1:15" s="11" customFormat="1" x14ac:dyDescent="0.25">
      <c r="A42" s="12" t="str">
        <f t="shared" si="8"/>
        <v>IMG33</v>
      </c>
      <c r="B42" s="62">
        <v>224093854</v>
      </c>
      <c r="C42" s="20" t="str">
        <f t="shared" ref="C42:C73" si="9">IF(OR(B42&lt;&gt;"",J42&lt;&gt;""),IF($G$4="Recurso",CONCATENATE($G$4," ",$G$5),$G$4),"")</f>
        <v>Recurso M7A</v>
      </c>
      <c r="D42" s="63"/>
      <c r="E42" s="63"/>
      <c r="F42" s="13" t="e">
        <f t="shared" ca="1" si="6"/>
        <v>#N/A</v>
      </c>
      <c r="G42" s="13" t="e">
        <f ca="1">IF($F42&lt;&gt;"",IF($G$4="Recurso",VLOOKUP($E42,OFFSET('Definición técnica de imagenes'!$A$1,MATCH($G$5,'Definición técnica de imagenes'!$A$1:$A$104,0)-1,1,COUNTIF('Definición técnica de imagenes'!$A$3:$A$102,$G$5),5),5,FALSE),'Definición técnica de imagenes'!$F$16),"")</f>
        <v>#N/A</v>
      </c>
      <c r="H42" s="13" t="e">
        <f t="shared" ca="1" si="7"/>
        <v>#N/A</v>
      </c>
      <c r="I42" s="13" t="e">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#N/A</v>
      </c>
      <c r="J42" s="63" t="s">
        <v>206</v>
      </c>
      <c r="K42" s="65"/>
    </row>
    <row r="43" spans="1:15" s="11" customFormat="1" x14ac:dyDescent="0.25">
      <c r="A43" s="12" t="str">
        <f t="shared" si="8"/>
        <v>IMG34</v>
      </c>
      <c r="B43" s="62">
        <v>224093854</v>
      </c>
      <c r="C43" s="20" t="str">
        <f t="shared" si="9"/>
        <v>Recurso M7A</v>
      </c>
      <c r="D43" s="63"/>
      <c r="E43" s="63"/>
      <c r="F43" s="13" t="e">
        <f t="shared" ca="1" si="6"/>
        <v>#N/A</v>
      </c>
      <c r="G43" s="13" t="e">
        <f ca="1">IF($F43&lt;&gt;"",IF($G$4="Recurso",VLOOKUP($E43,OFFSET('Definición técnica de imagenes'!$A$1,MATCH($G$5,'Definición técnica de imagenes'!$A$1:$A$104,0)-1,1,COUNTIF('Definición técnica de imagenes'!$A$3:$A$102,$G$5),5),5,FALSE),'Definición técnica de imagenes'!$F$16),"")</f>
        <v>#N/A</v>
      </c>
      <c r="H43" s="13" t="e">
        <f t="shared" ca="1" si="7"/>
        <v>#N/A</v>
      </c>
      <c r="I43" s="13" t="e">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#N/A</v>
      </c>
      <c r="J43" s="63" t="s">
        <v>207</v>
      </c>
      <c r="K43" s="65"/>
    </row>
    <row r="44" spans="1:15" s="11" customFormat="1" x14ac:dyDescent="0.25">
      <c r="A44" s="12" t="str">
        <f t="shared" si="8"/>
        <v>IMG35</v>
      </c>
      <c r="B44" s="62">
        <v>224093854</v>
      </c>
      <c r="C44" s="20" t="str">
        <f t="shared" si="9"/>
        <v>Recurso M7A</v>
      </c>
      <c r="D44" s="63"/>
      <c r="E44" s="63"/>
      <c r="F44" s="13" t="e">
        <f t="shared" ca="1" si="6"/>
        <v>#N/A</v>
      </c>
      <c r="G44" s="13" t="e">
        <f ca="1">IF($F44&lt;&gt;"",IF($G$4="Recurso",VLOOKUP($E44,OFFSET('Definición técnica de imagenes'!$A$1,MATCH($G$5,'Definición técnica de imagenes'!$A$1:$A$104,0)-1,1,COUNTIF('Definición técnica de imagenes'!$A$3:$A$102,$G$5),5),5,FALSE),'Definición técnica de imagenes'!$F$16),"")</f>
        <v>#N/A</v>
      </c>
      <c r="H44" s="13" t="e">
        <f t="shared" ca="1" si="7"/>
        <v>#N/A</v>
      </c>
      <c r="I44" s="13" t="e">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#N/A</v>
      </c>
      <c r="J44" s="63" t="s">
        <v>195</v>
      </c>
      <c r="K44" s="65"/>
    </row>
    <row r="45" spans="1:15" s="11" customFormat="1" ht="26.4" x14ac:dyDescent="0.25">
      <c r="A45" s="12" t="str">
        <f t="shared" si="8"/>
        <v>IMG36</v>
      </c>
      <c r="B45" s="62"/>
      <c r="C45" s="20" t="str">
        <f t="shared" si="9"/>
        <v>Recurso M7A</v>
      </c>
      <c r="D45" s="63"/>
      <c r="E45" s="63"/>
      <c r="F45" s="13" t="e">
        <f t="shared" ca="1" si="6"/>
        <v>#N/A</v>
      </c>
      <c r="G45" s="13" t="e">
        <f ca="1">IF($F45&lt;&gt;"",IF($G$4="Recurso",VLOOKUP($E45,OFFSET('Definición técnica de imagenes'!$A$1,MATCH($G$5,'Definición técnica de imagenes'!$A$1:$A$104,0)-1,1,COUNTIF('Definición técnica de imagenes'!$A$3:$A$102,$G$5),5),5,FALSE),'Definición técnica de imagenes'!$F$16),"")</f>
        <v>#N/A</v>
      </c>
      <c r="H45" s="13" t="e">
        <f t="shared" ca="1" si="7"/>
        <v>#N/A</v>
      </c>
      <c r="I45" s="13" t="e">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#N/A</v>
      </c>
      <c r="J45" s="63" t="s">
        <v>193</v>
      </c>
      <c r="K45" s="65"/>
    </row>
    <row r="46" spans="1:15" s="11" customFormat="1" ht="26.4" x14ac:dyDescent="0.25">
      <c r="A46" s="12" t="str">
        <f t="shared" si="8"/>
        <v>IMG37</v>
      </c>
      <c r="B46" s="62">
        <v>224093854</v>
      </c>
      <c r="C46" s="20" t="str">
        <f t="shared" si="9"/>
        <v>Recurso M7A</v>
      </c>
      <c r="D46" s="63"/>
      <c r="E46" s="63"/>
      <c r="F46" s="13" t="e">
        <f t="shared" ca="1" si="6"/>
        <v>#N/A</v>
      </c>
      <c r="G46" s="13" t="e">
        <f ca="1">IF($F46&lt;&gt;"",IF($G$4="Recurso",VLOOKUP($E46,OFFSET('Definición técnica de imagenes'!$A$1,MATCH($G$5,'Definición técnica de imagenes'!$A$1:$A$104,0)-1,1,COUNTIF('Definición técnica de imagenes'!$A$3:$A$102,$G$5),5),5,FALSE),'Definición técnica de imagenes'!$F$16),"")</f>
        <v>#N/A</v>
      </c>
      <c r="H46" s="13" t="e">
        <f t="shared" ca="1" si="7"/>
        <v>#N/A</v>
      </c>
      <c r="I46" s="13" t="e">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#N/A</v>
      </c>
      <c r="J46" s="63" t="s">
        <v>220</v>
      </c>
      <c r="K46" s="65"/>
    </row>
    <row r="47" spans="1:15" s="11" customFormat="1" ht="26.4" x14ac:dyDescent="0.25">
      <c r="A47" s="12" t="str">
        <f t="shared" si="8"/>
        <v>IMG38</v>
      </c>
      <c r="B47" s="62">
        <v>224093854</v>
      </c>
      <c r="C47" s="20" t="str">
        <f t="shared" si="9"/>
        <v>Recurso M7A</v>
      </c>
      <c r="D47" s="63"/>
      <c r="E47" s="63"/>
      <c r="F47" s="13" t="e">
        <f t="shared" ca="1" si="6"/>
        <v>#N/A</v>
      </c>
      <c r="G47" s="13" t="e">
        <f ca="1">IF($F47&lt;&gt;"",IF($G$4="Recurso",VLOOKUP($E47,OFFSET('Definición técnica de imagenes'!$A$1,MATCH($G$5,'Definición técnica de imagenes'!$A$1:$A$104,0)-1,1,COUNTIF('Definición técnica de imagenes'!$A$3:$A$102,$G$5),5),5,FALSE),'Definición técnica de imagenes'!$F$16),"")</f>
        <v>#N/A</v>
      </c>
      <c r="H47" s="13" t="e">
        <f t="shared" ca="1" si="7"/>
        <v>#N/A</v>
      </c>
      <c r="I47" s="13" t="e">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#N/A</v>
      </c>
      <c r="J47" s="63" t="s">
        <v>221</v>
      </c>
      <c r="K47" s="65"/>
    </row>
    <row r="48" spans="1:15" s="11" customFormat="1" ht="26.4" x14ac:dyDescent="0.25">
      <c r="A48" s="12" t="str">
        <f t="shared" si="8"/>
        <v>IMG39</v>
      </c>
      <c r="B48" s="62">
        <v>224093854</v>
      </c>
      <c r="C48" s="20" t="str">
        <f t="shared" si="9"/>
        <v>Recurso M7A</v>
      </c>
      <c r="D48" s="63"/>
      <c r="E48" s="63"/>
      <c r="F48" s="13" t="e">
        <f t="shared" ca="1" si="6"/>
        <v>#N/A</v>
      </c>
      <c r="G48" s="13" t="e">
        <f ca="1">IF($F48&lt;&gt;"",IF($G$4="Recurso",VLOOKUP($E48,OFFSET('Definición técnica de imagenes'!$A$1,MATCH($G$5,'Definición técnica de imagenes'!$A$1:$A$104,0)-1,1,COUNTIF('Definición técnica de imagenes'!$A$3:$A$102,$G$5),5),5,FALSE),'Definición técnica de imagenes'!$F$16),"")</f>
        <v>#N/A</v>
      </c>
      <c r="H48" s="13" t="e">
        <f t="shared" ca="1" si="7"/>
        <v>#N/A</v>
      </c>
      <c r="I48" s="13" t="e">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#N/A</v>
      </c>
      <c r="J48" s="63" t="s">
        <v>222</v>
      </c>
      <c r="K48" s="65"/>
    </row>
    <row r="49" spans="1:11" s="11" customFormat="1" ht="26.4" x14ac:dyDescent="0.25">
      <c r="A49" s="12" t="str">
        <f t="shared" si="8"/>
        <v>IMG40</v>
      </c>
      <c r="B49" s="62">
        <v>224093854</v>
      </c>
      <c r="C49" s="20" t="str">
        <f t="shared" si="9"/>
        <v>Recurso M7A</v>
      </c>
      <c r="D49" s="63"/>
      <c r="E49" s="63"/>
      <c r="F49" s="13" t="e">
        <f t="shared" ca="1" si="6"/>
        <v>#N/A</v>
      </c>
      <c r="G49" s="13" t="e">
        <f ca="1">IF($F49&lt;&gt;"",IF($G$4="Recurso",VLOOKUP($E49,OFFSET('Definición técnica de imagenes'!$A$1,MATCH($G$5,'Definición técnica de imagenes'!$A$1:$A$104,0)-1,1,COUNTIF('Definición técnica de imagenes'!$A$3:$A$102,$G$5),5),5,FALSE),'Definición técnica de imagenes'!$F$16),"")</f>
        <v>#N/A</v>
      </c>
      <c r="H49" s="13" t="e">
        <f t="shared" ca="1" si="7"/>
        <v>#N/A</v>
      </c>
      <c r="I49" s="13" t="e">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#N/A</v>
      </c>
      <c r="J49" s="63" t="s">
        <v>223</v>
      </c>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69921875" style="22" customWidth="1"/>
    <col min="4" max="4" width="11.19921875" style="22" customWidth="1"/>
    <col min="5" max="7" width="11" style="22"/>
    <col min="8" max="11" width="11" style="22" hidden="1" customWidth="1"/>
    <col min="12" max="16384" width="11" style="22"/>
  </cols>
  <sheetData>
    <row r="1" spans="1:11" ht="16.2" thickBot="1" x14ac:dyDescent="0.35">
      <c r="A1" s="90" t="s">
        <v>38</v>
      </c>
      <c r="B1" s="91"/>
      <c r="C1" s="91"/>
      <c r="D1" s="91"/>
      <c r="E1" s="91"/>
      <c r="F1" s="92"/>
    </row>
    <row r="2" spans="1:11" x14ac:dyDescent="0.3">
      <c r="A2" s="30" t="s">
        <v>42</v>
      </c>
      <c r="B2" s="31"/>
      <c r="C2" s="93" t="s">
        <v>13</v>
      </c>
      <c r="D2" s="94"/>
      <c r="E2" s="95"/>
      <c r="F2" s="32"/>
    </row>
    <row r="3" spans="1:11" ht="62.4" x14ac:dyDescent="0.3">
      <c r="A3" s="33" t="s">
        <v>43</v>
      </c>
      <c r="B3" s="31"/>
      <c r="C3" s="99" t="s">
        <v>14</v>
      </c>
      <c r="D3" s="100"/>
      <c r="E3" s="101"/>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2" t="str">
        <f>CONCATENATE(H21,"_",I21,"_",J21,"_CO")</f>
        <v>LE_07_04_CO</v>
      </c>
      <c r="E5" s="103"/>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88" t="str">
        <f>CONCATENATE("SolicitudGrafica_",D5,".xls")</f>
        <v>SolicitudGrafica_LE_07_04_CO.xls</v>
      </c>
      <c r="E7" s="88"/>
      <c r="F7" s="89"/>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0" t="s">
        <v>41</v>
      </c>
      <c r="B13" s="91"/>
      <c r="C13" s="91"/>
      <c r="D13" s="91"/>
      <c r="E13" s="91"/>
      <c r="F13" s="92"/>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3" t="s">
        <v>49</v>
      </c>
      <c r="D15" s="94"/>
      <c r="E15" s="94"/>
      <c r="F15" s="95"/>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6" t="str">
        <f>CONCATENATE(H21,"_",I21,"_",J21,"_",K45)</f>
        <v>LE_07_04_REC10</v>
      </c>
      <c r="E17" s="97"/>
      <c r="F17" s="98"/>
      <c r="J17" s="22">
        <v>14</v>
      </c>
      <c r="K17" s="22">
        <v>14</v>
      </c>
    </row>
    <row r="18" spans="1:11" ht="78.599999999999994" thickBot="1" x14ac:dyDescent="0.35">
      <c r="A18" s="33" t="s">
        <v>48</v>
      </c>
      <c r="B18" s="31"/>
      <c r="C18" s="59" t="s">
        <v>120</v>
      </c>
      <c r="D18" s="88" t="str">
        <f>CONCATENATE("SolicitudGrafica_",D17,".xls")</f>
        <v>SolicitudGrafica_LE_07_04_REC10.xls</v>
      </c>
      <c r="E18" s="88"/>
      <c r="F18" s="89"/>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9921875" defaultRowHeight="15.6" x14ac:dyDescent="0.3"/>
  <cols>
    <col min="1" max="1" width="21" style="22" customWidth="1"/>
    <col min="2" max="2" width="24.19921875" style="22" customWidth="1"/>
    <col min="3" max="3" width="16.8984375" style="22" customWidth="1"/>
    <col min="4" max="4" width="12.69921875" style="22" customWidth="1"/>
    <col min="5" max="5" width="6.69921875" style="22" customWidth="1"/>
    <col min="6" max="7" width="12.69921875" style="22" customWidth="1"/>
    <col min="8" max="8" width="24.5" style="22" customWidth="1"/>
    <col min="9" max="9" width="27.19921875" style="22" customWidth="1"/>
    <col min="10" max="10" width="44.5" style="22" customWidth="1"/>
    <col min="11" max="16384" width="10.69921875" style="22"/>
  </cols>
  <sheetData>
    <row r="1" spans="1:10" x14ac:dyDescent="0.3">
      <c r="A1" s="105" t="s">
        <v>56</v>
      </c>
      <c r="B1" s="105" t="s">
        <v>149</v>
      </c>
      <c r="C1" s="105" t="s">
        <v>63</v>
      </c>
      <c r="D1" s="105" t="s">
        <v>64</v>
      </c>
      <c r="E1" s="105" t="s">
        <v>5</v>
      </c>
      <c r="F1" s="105" t="s">
        <v>65</v>
      </c>
      <c r="G1" s="105" t="s">
        <v>66</v>
      </c>
      <c r="H1" s="104" t="s">
        <v>68</v>
      </c>
      <c r="I1" s="104"/>
    </row>
    <row r="2" spans="1:10" x14ac:dyDescent="0.3">
      <c r="A2" s="105"/>
      <c r="B2" s="105"/>
      <c r="C2" s="105"/>
      <c r="D2" s="105"/>
      <c r="E2" s="105"/>
      <c r="F2" s="105"/>
      <c r="G2" s="105"/>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0"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4" customFormat="1" ht="14.7" customHeight="1" x14ac:dyDescent="0.3">
      <c r="A15" s="72" t="s">
        <v>96</v>
      </c>
      <c r="B15" s="72"/>
      <c r="C15" s="72" t="s">
        <v>97</v>
      </c>
      <c r="D15" s="73" t="s">
        <v>98</v>
      </c>
      <c r="E15" s="72" t="s">
        <v>93</v>
      </c>
      <c r="F15" s="72" t="s">
        <v>117</v>
      </c>
      <c r="G15" s="72"/>
      <c r="H15" s="73" t="s">
        <v>122</v>
      </c>
      <c r="I15" s="72"/>
      <c r="J15" s="74"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69"/>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69"/>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Hannys</cp:lastModifiedBy>
  <dcterms:created xsi:type="dcterms:W3CDTF">2014-07-01T23:43:25Z</dcterms:created>
  <dcterms:modified xsi:type="dcterms:W3CDTF">2016-02-04T02:43:28Z</dcterms:modified>
</cp:coreProperties>
</file>