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JAIRO\TEMA 1\"/>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1" l="1"/>
  <c r="F13" i="1"/>
  <c r="G13" i="1"/>
  <c r="A12" i="1"/>
  <c r="F12" i="1"/>
  <c r="G12" i="1"/>
  <c r="A11" i="1"/>
  <c r="F11" i="1"/>
  <c r="G11" i="1"/>
  <c r="C11" i="1"/>
  <c r="A10" i="1"/>
  <c r="I10" i="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<sst xmlns="http://schemas.openxmlformats.org/spreadsheetml/2006/main" count="235" uniqueCount="159">
  <si>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</si>
  <si>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</si>
  <si>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</si>
  <si>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</si>
  <si>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</si>
  <si>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</si>
  <si>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</si>
  <si>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</si>
  <si>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</si>
  <si>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</si>
  <si>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</si>
  <si>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</si>
  <si>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</si>
  <si>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</si>
  <si>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</si>
  <si>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</si>
  <si>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</si>
  <si>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</si>
  <si>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</si>
  <si>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</si>
  <si>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</si>
  <si>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</si>
  <si>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</si>
  <si>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</si>
  <si>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</si>
  <si>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</si>
  <si>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</si>
  <si>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</si>
  <si>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</si>
  <si>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</si>
  <si>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</si>
  <si>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</si>
  <si>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</si>
  <si>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</si>
  <si>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</si>
  <si>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</si>
  <si>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</si>
  <si>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</si>
  <si>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</si>
  <si>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</si>
  <si>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</si>
  <si>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</si>
  <si>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</si>
  <si>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</si>
  <si>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</si>
  <si>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</si>
  <si>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</si>
  <si>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</si>
  <si>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</si>
  <si>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</si>
  <si>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</si>
  <si>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</si>
  <si>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</si>
  <si>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</si>
  <si>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</si>
  <si>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</si>
  <si>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</si>
  <si>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</si>
  <si>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</si>
  <si>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</si>
  <si>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</si>
  <si>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</si>
  <si>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</si>
  <si>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</si>
  <si>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</si>
  <si>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</si>
  <si>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</si>
  <si>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</si>
  <si>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</si>
  <si>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</si>
  <si>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</si>
  <si>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</si>
  <si>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</si>
  <si>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</si>
  <si>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</si>
  <si>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</si>
  <si>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</si>
  <si>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</si>
  <si>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</si>
  <si>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</si>
  <si>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</si>
  <si>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</si>
  <si>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</si>
  <si>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</si>
  <si>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</si>
  <si>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</si>
  <si>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</si>
  <si>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</si>
  <si>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</si>
  <si>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</si>
  <si>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</si>
  <si>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</si>
  <si>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</si>
  <si>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</si>
  <si>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</si>
  <si>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</si>
  <si>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</si>
  <si>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</si>
  <si>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</si>
  <si>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</si>
  <si>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</si>
  <si>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</si>
  <si>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</si>
  <si>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</si>
  <si>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</si>
  <si>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</si>
  <si>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</si>
  <si>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</si>
  <si>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</si>
  <si>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</si>
  <si>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</si>
  <si>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</si>
  <si>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</si>
  <si>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</si>
  <si>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</si>
  <si>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</si>
  <si>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</si>
  <si>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</si>
  <si>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</si>
  <si>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</si>
  <si>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</si>
  <si>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</si>
  <si>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</si>
  <si>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</si>
  <si>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</si>
  <si>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</si>
  <si>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</si>
  <si>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</si>
  <si>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</si>
  <si>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</si>
  <si>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</si>
  <si>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</si>
  <si>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</si>
  <si>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</si>
  <si>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</si>
  <si>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</si>
  <si>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</si>
  <si>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</si>
  <si>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</si>
  <si>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</si>
  <si>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</si>
  <si>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</si>
  <si>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</si>
  <si>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</si>
  <si>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</si>
  <si>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</si>
  <si>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</si>
  <si>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</si>
  <si>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Luisa Fernanda Nivia Romero</t>
  </si>
  <si>
    <t>Ilustración sugerida en la columna de Observaciones</t>
  </si>
  <si>
    <t>MA_09_01_CO_REC50</t>
  </si>
  <si>
    <t>Números reales</t>
  </si>
  <si>
    <t>F6</t>
  </si>
  <si>
    <t>Cuadrado con cotas. Ilustrar como se sugiere. Sombrear en color claro el interior del cuadrado.</t>
  </si>
  <si>
    <t>Fotografía</t>
  </si>
  <si>
    <t>Busto de Pitágoras</t>
  </si>
  <si>
    <t>Recurso F6</t>
  </si>
  <si>
    <t>Letra Pi.</t>
  </si>
  <si>
    <t>Símbolo de infinito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</si>
</sst>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xdr:colOff>
      <xdr:row>3</xdr:row>
      <xdr:rowOff>95250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1485900</xdr:colOff>
      <xdr:row>9</xdr:row>
      <xdr:rowOff>279400</xdr:rowOff>
    </xdr:from>
    <xdr:to>
      <xdr:col>10</xdr:col>
      <xdr:colOff>3022600</xdr:colOff>
      <xdr:row>9</xdr:row>
      <xdr:rowOff>1765300</xdr:rowOff>
    </xdr:to>
    <xdr:pic>
      <xdr:nvPicPr>
        <xdr:cNvPr id="16" name="Imagen 1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43500" y="2273300"/>
          <a:ext cx="1536700" cy="1485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8" zoomScale="75" zoomScaleNormal="75" zoomScalePageLayoutView="140" workbookViewId="0">
      <selection activeCell="A10" sqref="A10"/>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9</v>
      </c>
      <c r="D3" s="85"/>
      <c r="F3" s="77"/>
      <c r="G3" s="78"/>
      <c r="H3" s="57"/>
      <c r="I3" s="57"/>
      <c r="J3" s="24"/>
    </row>
    <row r="4" spans="1:16" ht="15.75" x14ac:dyDescent="0.25">
      <c r="A4" s="55"/>
      <c r="B4" s="60" t="s">
        <v>55</v>
      </c>
      <c r="C4" s="84" t="s">
        <v>151</v>
      </c>
      <c r="D4" s="85"/>
      <c r="E4" s="55"/>
      <c r="F4" s="61" t="s">
        <v>56</v>
      </c>
      <c r="G4" s="62" t="s">
        <v>57</v>
      </c>
      <c r="H4" s="57"/>
      <c r="I4" s="57"/>
      <c r="J4" s="24"/>
      <c r="K4" s="24"/>
    </row>
    <row r="5" spans="1:16" ht="16.5" thickBot="1" x14ac:dyDescent="0.3">
      <c r="A5" s="55"/>
      <c r="B5" s="63" t="s">
        <v>2</v>
      </c>
      <c r="C5" s="86" t="s">
        <v>148</v>
      </c>
      <c r="D5" s="87"/>
      <c r="E5" s="55"/>
      <c r="F5" s="64" t="str">
        <f>IF(G4="Recurso","Motor del recurso","")</f>
        <v>Motor del recurso</v>
      </c>
      <c r="G5" s="64" t="s">
        <v>152</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150</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159.94999999999999" customHeight="1" x14ac:dyDescent="0.25">
      <c r="A10" s="2" t="str">
        <f>IF(OR(B10&lt;&gt;"",J10&lt;&gt;""),"IMG01","")</f>
        <v>IMG01</v>
      </c>
      <c r="B10" s="9" t="s">
        <v>149</v>
      </c>
      <c r="C10" s="9" t="str">
        <f>IF(OR(B10&lt;&gt;"",J10&lt;&gt;""),IF($G$4="Recurso",CONCATENATE($G$4," ",$G$5),$G$4),"")</f>
        <v>Recurso F6</v>
      </c>
      <c r="D10" s="3" t="s">
        <v>147</v>
      </c>
      <c r="E10" s="3" t="s">
        <v>146</v>
      </c>
      <c r="F10" s="3" t="str">
        <f>IF(OR(B10&lt;&gt;"",J10&lt;&gt;""),CONCATENATE($C$7,"_",$A10,IF($G$4="Cuaderno de Estudio","_small",CONCATENATE(IF(I10="","","n"),IF(LEFT($G$5,1)="F",".jpg",".png")))),"")</f>
        <v>MA_09_01_CO_REC50_IMG01.jpg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153</v>
      </c>
      <c r="K10" s="4"/>
    </row>
    <row r="11" spans="1:16" s="71" customFormat="1" ht="60.6" customHeight="1" x14ac:dyDescent="0.25">
      <c r="A11" s="2" t="str">
        <f>IF(OR(B11&lt;&gt;"",J11&lt;&gt;""),"IMG02","")</f>
        <v>IMG02</v>
      </c>
      <c r="B11" s="9">
        <v>175124336</v>
      </c>
      <c r="C11" s="9" t="str">
        <f>IF(OR(B11&lt;&gt;"",J11&lt;&gt;""),IF($G$4="Recurso",CONCATENATE($G$4," ",$G$5),$G$4),"")</f>
        <v>Recurso F6</v>
      </c>
      <c r="D11" s="3" t="s">
        <v>154</v>
      </c>
      <c r="E11" s="3" t="s">
        <v>146</v>
      </c>
      <c r="F11" s="3" t="str">
        <f>IF(OR(B11&lt;&gt;"",J11&lt;&gt;""),CONCATENATE($C$7,"_",$A11,IF($G$4="Cuaderno de Estudio","_small",CONCATENATE(IF(I11="","","n"),IF(LEFT($G$5,1)="F",".jpg",".png")))),"")</f>
        <v>MA_09_01_CO_REC50_IMG02.jpg</v>
      </c>
      <c r="G11" s="3" t="str">
        <f>IF(F11&lt;&gt;"",IF($G$4="Recurso",IF(LEFT($G$5,1)="M",VLOOKUP($G$5,'Definición técnica de imagenes'!$A$3:$G$17,5,FALSE),IF($G$5="F1",'Definición técnica de imagenes'!$E$15,'Definición técnica de imagenes'!$F$13)),'Definición técnica de imagenes'!$E$16),"")</f>
        <v>800 x 460 px</v>
      </c>
      <c r="H11" s="3"/>
      <c r="I11" s="3"/>
      <c r="J11" s="51" t="s">
        <v>155</v>
      </c>
      <c r="K11" s="3"/>
    </row>
    <row r="12" spans="1:16" s="71" customFormat="1" ht="60.6" customHeight="1" x14ac:dyDescent="0.25">
      <c r="A12" s="2" t="str">
        <f>IF(OR(B12&lt;&gt;"",J12&lt;&gt;""),"IMG03","")</f>
        <v>IMG03</v>
      </c>
      <c r="B12" s="9">
        <v>58601509</v>
      </c>
      <c r="C12" s="9" t="s">
        <v>156</v>
      </c>
      <c r="D12" s="3" t="s">
        <v>154</v>
      </c>
      <c r="E12" s="3" t="s">
        <v>146</v>
      </c>
      <c r="F12" s="3" t="str">
        <f>IF(OR(B12&lt;&gt;"",J12&lt;&gt;""),CONCATENATE($C$7,"_",$A12,IF($G$4="Cuaderno de Estudio","_small",CONCATENATE(IF(I12="","","n"),IF(LEFT($G$5,1)="F",".jpg",".png")))),"")</f>
        <v>MA_09_01_CO_REC50_IMG03.jpg</v>
      </c>
      <c r="G12" s="3" t="str">
        <f>IF(F12&lt;&gt;"",IF($G$4="Recurso",IF(LEFT($G$5,1)="M",VLOOKUP($G$5,'Definición técnica de imagenes'!$A$3:$G$17,5,FALSE),IF($G$5="F1",'Definición técnica de imagenes'!$E$15,'Definición técnica de imagenes'!$F$13)),'Definición técnica de imagenes'!$E$16),"")</f>
        <v>800 x 460 px</v>
      </c>
      <c r="H12" s="3"/>
      <c r="I12" s="3"/>
      <c r="J12" s="51" t="s">
        <v>157</v>
      </c>
      <c r="K12" s="4"/>
    </row>
    <row r="13" spans="1:16" s="71" customFormat="1" ht="60.6" customHeight="1" x14ac:dyDescent="0.25">
      <c r="A13" s="2" t="str">
        <f>IF(OR(B13&lt;&gt;"",J13&lt;&gt;""),"IMG04","")</f>
        <v>IMG04</v>
      </c>
      <c r="B13" s="9">
        <v>132684239</v>
      </c>
      <c r="C13" s="9" t="s">
        <v>156</v>
      </c>
      <c r="D13" s="3" t="s">
        <v>154</v>
      </c>
      <c r="E13" s="52" t="s">
        <v>146</v>
      </c>
      <c r="F13" s="3" t="str">
        <f>IF(OR(B13&lt;&gt;"",J13&lt;&gt;""),CONCATENATE($C$7,"_",$A13,IF($G$4="Cuaderno de Estudio","_small",CONCATENATE(IF(I13="","","n"),IF(LEFT($G$5,1)="F",".jpg",".png")))),"")</f>
        <v>MA_09_01_CO_REC50_IMG04.jpg</v>
      </c>
      <c r="G13" s="3" t="str">
        <f>IF(F13&lt;&gt;"",IF($G$4="Recurso",IF(LEFT($G$5,1)="M",VLOOKUP($G$5,'Definición técnica de imagenes'!$A$3:$G$17,5,FALSE),IF($G$5="F1",'Definición técnica de imagenes'!$E$15,'Definición técnica de imagenes'!$F$13)),'Definición técnica de imagenes'!$E$16),"")</f>
        <v>800 x 460 px</v>
      </c>
      <c r="H13" s="3"/>
      <c r="I13" s="3"/>
      <c r="J13" s="51" t="s">
        <v>158</v>
      </c>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1" customFormat="1" x14ac:dyDescent="0.25">
      <c r="A21" s="2" t="str">
        <f t="shared" si="0"/>
        <v/>
      </c>
      <c r="B21" s="74"/>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1"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1"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1"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1"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1"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1"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1"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1"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1"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2015-03-20T15:12:04Z</dcterms:modified>
</cp:coreProperties>
</file>