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6_CO\"/>
    </mc:Choice>
  </mc:AlternateContent>
  <workbookProtection lockStructure="1"/>
  <bookViews>
    <workbookView xWindow="0" yWindow="0" windowWidth="16395" windowHeight="537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H57" i="1"/>
  <c r="I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H53" i="1"/>
  <c r="H52" i="1"/>
  <c r="H51" i="1"/>
  <c r="H49" i="1"/>
  <c r="H48" i="1"/>
  <c r="H47" i="1"/>
  <c r="H46" i="1"/>
  <c r="H44" i="1"/>
  <c r="H43" i="1"/>
  <c r="H42" i="1"/>
  <c r="H41" i="1"/>
  <c r="H39" i="1"/>
  <c r="H38" i="1"/>
  <c r="H37" i="1"/>
  <c r="H36" i="1"/>
  <c r="H34" i="1"/>
  <c r="H33" i="1"/>
  <c r="H32" i="1"/>
  <c r="H31" i="1"/>
  <c r="H29" i="1"/>
  <c r="H28" i="1"/>
  <c r="H27" i="1"/>
  <c r="H26" i="1"/>
  <c r="H24" i="1"/>
  <c r="H23" i="1"/>
  <c r="H22" i="1"/>
  <c r="H21" i="1"/>
  <c r="H19" i="1"/>
  <c r="H18" i="1"/>
  <c r="H17" i="1"/>
  <c r="H12" i="1"/>
  <c r="K45" i="2"/>
  <c r="J21" i="2"/>
  <c r="I21" i="2"/>
  <c r="D17" i="2"/>
  <c r="D18"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D5" i="2"/>
  <c r="D7" i="2"/>
  <c r="H11" i="1"/>
  <c r="F11" i="1"/>
  <c r="G11" i="1"/>
  <c r="H10" i="1"/>
  <c r="A13" i="1"/>
  <c r="F10" i="1"/>
  <c r="G10" i="1"/>
  <c r="F13" i="1"/>
  <c r="G13" i="1"/>
  <c r="H13" i="1"/>
  <c r="A14" i="1"/>
  <c r="F14" i="1"/>
  <c r="G14" i="1"/>
  <c r="H14" i="1"/>
  <c r="A15" i="1"/>
  <c r="F15" i="1"/>
  <c r="G15" i="1"/>
  <c r="H15" i="1"/>
  <c r="A16" i="1"/>
  <c r="F16" i="1"/>
  <c r="G16" i="1"/>
  <c r="H16" i="1"/>
  <c r="A17" i="1"/>
  <c r="F17" i="1"/>
  <c r="G17" i="1"/>
  <c r="A18" i="1"/>
  <c r="F18" i="1"/>
  <c r="G18" i="1"/>
  <c r="A19" i="1"/>
  <c r="F19" i="1"/>
  <c r="G19" i="1"/>
  <c r="A20" i="1"/>
  <c r="H20" i="1"/>
  <c r="F20" i="1"/>
  <c r="G20" i="1"/>
  <c r="A21" i="1"/>
  <c r="F21" i="1"/>
  <c r="G21" i="1"/>
  <c r="A22" i="1"/>
  <c r="F22" i="1"/>
  <c r="G22" i="1"/>
  <c r="A23" i="1"/>
  <c r="F23" i="1"/>
  <c r="G23" i="1"/>
  <c r="A24" i="1"/>
  <c r="F24" i="1"/>
  <c r="G24" i="1"/>
  <c r="A25" i="1"/>
  <c r="F25" i="1"/>
  <c r="G25" i="1"/>
  <c r="H25" i="1"/>
  <c r="A26" i="1"/>
  <c r="F26" i="1"/>
  <c r="G26" i="1"/>
  <c r="A27" i="1"/>
  <c r="F27" i="1"/>
  <c r="G27" i="1"/>
  <c r="A28" i="1"/>
  <c r="F28" i="1"/>
  <c r="G28" i="1"/>
  <c r="A29" i="1"/>
  <c r="F29" i="1"/>
  <c r="G29" i="1"/>
  <c r="A30" i="1"/>
  <c r="F30" i="1"/>
  <c r="G30" i="1"/>
  <c r="H30" i="1"/>
  <c r="A31" i="1"/>
  <c r="F31" i="1"/>
  <c r="G31" i="1"/>
  <c r="A32" i="1"/>
  <c r="F32" i="1"/>
  <c r="G32" i="1"/>
  <c r="A33" i="1"/>
  <c r="F33" i="1"/>
  <c r="G33" i="1"/>
  <c r="A34" i="1"/>
  <c r="F34" i="1"/>
  <c r="G34" i="1"/>
  <c r="A35" i="1"/>
  <c r="F35" i="1"/>
  <c r="G35" i="1"/>
  <c r="H35" i="1"/>
  <c r="A36" i="1"/>
  <c r="F36" i="1"/>
  <c r="G36" i="1"/>
  <c r="A37" i="1"/>
  <c r="F37" i="1"/>
  <c r="G37" i="1"/>
  <c r="A38" i="1"/>
  <c r="F38" i="1"/>
  <c r="G38" i="1"/>
  <c r="A39" i="1"/>
  <c r="F39" i="1"/>
  <c r="G39" i="1"/>
  <c r="A40" i="1"/>
  <c r="F40" i="1"/>
  <c r="G40" i="1"/>
  <c r="H40" i="1"/>
  <c r="A41" i="1"/>
  <c r="F41" i="1"/>
  <c r="G41" i="1"/>
  <c r="A42" i="1"/>
  <c r="F42" i="1"/>
  <c r="G42" i="1"/>
  <c r="A43" i="1"/>
  <c r="F43" i="1"/>
  <c r="G43" i="1"/>
  <c r="A44" i="1"/>
  <c r="F44" i="1"/>
  <c r="G44" i="1"/>
  <c r="A45" i="1"/>
  <c r="F45" i="1"/>
  <c r="G45" i="1"/>
  <c r="H45" i="1"/>
  <c r="A46" i="1"/>
  <c r="F46" i="1"/>
  <c r="G46" i="1"/>
  <c r="A47" i="1"/>
  <c r="F47" i="1"/>
  <c r="G47" i="1"/>
  <c r="A48" i="1"/>
  <c r="F48" i="1"/>
  <c r="G48" i="1"/>
  <c r="A49" i="1"/>
  <c r="F49" i="1"/>
  <c r="G49" i="1"/>
  <c r="A50" i="1"/>
  <c r="F50" i="1"/>
  <c r="G50" i="1"/>
  <c r="H50" i="1"/>
  <c r="A51" i="1"/>
  <c r="F51" i="1"/>
  <c r="G51" i="1"/>
  <c r="A52" i="1"/>
  <c r="F52" i="1"/>
  <c r="G52" i="1"/>
  <c r="A53" i="1"/>
  <c r="F53" i="1"/>
  <c r="G53" i="1"/>
  <c r="A54" i="1"/>
  <c r="F54" i="1"/>
  <c r="G54" i="1"/>
  <c r="A55" i="1"/>
  <c r="H55" i="1"/>
  <c r="F55" i="1"/>
  <c r="G55" i="1"/>
  <c r="A56" i="1"/>
  <c r="F56" i="1"/>
  <c r="G56" i="1"/>
  <c r="A57" i="1"/>
  <c r="F57" i="1"/>
  <c r="G57" i="1"/>
  <c r="A58" i="1"/>
  <c r="F58" i="1"/>
  <c r="G58" i="1"/>
  <c r="A59" i="1"/>
  <c r="F59" i="1"/>
  <c r="G59" i="1"/>
  <c r="A60" i="1"/>
  <c r="A61" i="1"/>
  <c r="A62" i="1"/>
</calcChain>
</file>

<file path=xl/sharedStrings.xml><?xml version="1.0" encoding="utf-8"?>
<sst xmlns="http://schemas.openxmlformats.org/spreadsheetml/2006/main" count="513" uniqueCount="240">
  <si>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</si>
  <si>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</si>
  <si>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</si>
  <si>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</si>
  <si>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</si>
  <si>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</si>
  <si>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</si>
  <si>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</si>
  <si>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</si>
  <si>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</si>
  <si>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</si>
  <si>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</si>
  <si>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</si>
  <si>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</si>
  <si>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</si>
  <si>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</si>
  <si>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</si>
  <si>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</si>
  <si>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</si>
  <si>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</si>
  <si>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</si>
  <si>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</si>
  <si>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</si>
  <si>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</si>
  <si>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</si>
  <si>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</si>
  <si>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</si>
  <si>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</si>
  <si>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</si>
  <si>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</si>
  <si>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</si>
  <si>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</si>
  <si>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</si>
  <si>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</si>
  <si>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</si>
  <si>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</si>
  <si>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</si>
  <si>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</si>
  <si>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</si>
  <si>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</si>
  <si>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</si>
  <si>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</si>
  <si>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</si>
  <si>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</si>
  <si>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</si>
  <si>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</si>
  <si>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</si>
  <si>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</si>
  <si>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</si>
  <si>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</si>
  <si>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</si>
  <si>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</si>
  <si>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</si>
  <si>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</si>
  <si>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</si>
  <si>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</si>
  <si>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</si>
  <si>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</si>
  <si>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</si>
  <si>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</si>
  <si>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</si>
  <si>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</si>
  <si>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</si>
  <si>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</si>
  <si>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</si>
  <si>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</si>
  <si>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</si>
  <si>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</si>
  <si>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</si>
  <si>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</si>
  <si>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</si>
  <si>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</si>
  <si>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</si>
  <si>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</si>
  <si>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</si>
  <si>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</si>
  <si>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</si>
  <si>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</si>
  <si>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</si>
  <si>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</si>
  <si>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</si>
  <si>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</si>
  <si>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</si>
  <si>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</si>
  <si>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</si>
  <si>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</si>
  <si>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</si>
  <si>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</si>
  <si>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</si>
  <si>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</si>
  <si>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</si>
  <si>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</si>
  <si>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</si>
  <si>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</si>
  <si>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</si>
  <si>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</si>
  <si>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</si>
  <si>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</si>
  <si>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</si>
  <si>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</si>
  <si>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</si>
  <si>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</si>
  <si>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</si>
  <si>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</si>
  <si>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</si>
  <si>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</si>
  <si>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</si>
  <si>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</si>
  <si>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</si>
  <si>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</si>
  <si>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</si>
  <si>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</si>
  <si>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</si>
  <si>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</si>
  <si>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</si>
  <si>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</si>
  <si>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</si>
  <si>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</si>
  <si>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</si>
  <si>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</si>
  <si>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</si>
  <si>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</si>
  <si>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</si>
  <si>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</si>
  <si>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</si>
  <si>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</si>
  <si>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</si>
  <si>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</si>
  <si>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</si>
  <si>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</si>
  <si>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</si>
  <si>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</si>
  <si>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</si>
  <si>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</si>
  <si>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</si>
  <si>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</si>
  <si>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</si>
  <si>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</si>
  <si>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</si>
  <si>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</si>
  <si>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</si>
  <si>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</si>
  <si>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</si>
  <si>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</si>
  <si>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</si>
  <si>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</si>
  <si>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</si>
  <si>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</si>
  <si>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</si>
  <si>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</si>
  <si>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</si>
  <si>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</si>
  <si>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</si>
  <si>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</si>
  <si>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</si>
  <si>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</si>
  <si>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</si>
  <si>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</si>
  <si>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</si>
  <si>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</si>
  <si>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</si>
  <si>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</si>
  <si>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</si>
  <si>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</si>
  <si>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</si>
  <si>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</si>
  <si>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</si>
  <si>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</si>
  <si>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</si>
  <si>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</si>
  <si>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</si>
  <si>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</si>
  <si>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</si>
  <si>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</si>
  <si>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</si>
  <si>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</si>
  <si>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</si>
  <si>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</si>
  <si>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</si>
  <si>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</si>
  <si>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</si>
  <si>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</si>
  <si>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</si>
  <si>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</si>
  <si>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</si>
  <si>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</si>
  <si>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</si>
  <si>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</si>
  <si>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Las inecuaciones</t>
  </si>
  <si>
    <t xml:space="preserve">Ubicar sobre la imagen el adjunto en latex p_01 </t>
  </si>
  <si>
    <t>Ubicar sobre la imagen el adjunto en latex p_02</t>
  </si>
  <si>
    <t>Ubicar sobre la imagen el adjunto en latex p_03</t>
  </si>
  <si>
    <t>Ubicar sobre la imagen el adjunto en latex p_04</t>
  </si>
  <si>
    <t xml:space="preserve">Ubicar sobre la imagen el adjunto en latex p_05 </t>
  </si>
  <si>
    <t>Ubicar sobre la imagen el adjunto en latex p_06</t>
  </si>
  <si>
    <t>Ubicar sobre la imagen el adjunto en latex p_07</t>
  </si>
  <si>
    <t xml:space="preserve">Ubicar sobre  la imagen el adjunto en latex p_01_r_1 </t>
  </si>
  <si>
    <t>Ubicar en la imagen el adjunto en latex p_01_r_2</t>
  </si>
  <si>
    <t>Ubicar en la imagen el adjunto en latex p_01_r_3</t>
  </si>
  <si>
    <t>Ubicar en la imagen el adjunto en latex p_01_r_4</t>
  </si>
  <si>
    <t xml:space="preserve">Ubicar sobre  la imagen el adjunto en latex p_02_r_1 </t>
  </si>
  <si>
    <t>Ubicar en la imagen el adjunto en latex p_02_r_2</t>
  </si>
  <si>
    <t>Ubicar en la imagen el adjunto en latex p_02_r_3</t>
  </si>
  <si>
    <t>Ubicar en la imagen el adjunto en latex p_02_r_4</t>
  </si>
  <si>
    <t xml:space="preserve">Ubicar sobre  la imagen el adjunto en latex p_03_r_1 </t>
  </si>
  <si>
    <t>Ubicar en la imagen el adjunto en latex p_03_r_2</t>
  </si>
  <si>
    <t>Ubicar en la imagen el adjunto en latex p_03_r_3</t>
  </si>
  <si>
    <t>Ubicar en la imagen el adjunto en latex p_03_r_4</t>
  </si>
  <si>
    <t xml:space="preserve">Ubicar sobre  la imagen el adjunto en latex p_04_r_1 </t>
  </si>
  <si>
    <t>Ubicar en la imagen el adjunto en latex p_04_r_2</t>
  </si>
  <si>
    <t>Ubicar en la imagen el adjunto en latex p_04_r_3</t>
  </si>
  <si>
    <t>Ubicar en la imagen el adjunto en latex p_04_r_4</t>
  </si>
  <si>
    <t xml:space="preserve">Ubicar sobre  la imagen el adjunto en latex p_05_r_1 </t>
  </si>
  <si>
    <t>Ubicar en la imagen el adjunto en latex p_05_r_2</t>
  </si>
  <si>
    <t>Ubicar en la imagen el adjunto en latex p_05_r_3</t>
  </si>
  <si>
    <t>Ubicar en la imagen el adjunto en latex p_05_r_4</t>
  </si>
  <si>
    <t xml:space="preserve">Ubicar sobre  la imagen el adjunto en latex p_06_r_1 </t>
  </si>
  <si>
    <t>Ubicar en la imagen el adjunto en latex p_06_r_2</t>
  </si>
  <si>
    <t>Ubicar en la imagen el adjunto en latex p_06_r_3</t>
  </si>
  <si>
    <t>Ubicar en la imagen el adjunto en latex p_06_r_4</t>
  </si>
  <si>
    <t>Ubicar sobre la imagen el adjunto en latex p_08</t>
  </si>
  <si>
    <t>Ubicar sobre la imagen la recta que se presneta en el adjunto p_08_r_2</t>
  </si>
  <si>
    <t>Ubicar sobre la imagen la recta que se presneta en el adjunto p_08_r_3</t>
  </si>
  <si>
    <t>Ubicar sobre la imagen la recta que se presneta en el adjunto p_08_r_4</t>
  </si>
  <si>
    <t>Ubicar sobre la imagen el adjunto en latex p_09</t>
  </si>
  <si>
    <t>Ubicar sobre la imagen el adjunto en latex p_10</t>
  </si>
  <si>
    <t>Ubicar sobre la imagen la recta que se presenta en el adjunto p_08_r_1</t>
  </si>
  <si>
    <t>Ubicar sobre la imagen la recta que se presenta en el adjunto p_07_r_4</t>
  </si>
  <si>
    <t>Ubicar sobre la imagen la recta que se presenta en el adjunto p_10_r_4</t>
  </si>
  <si>
    <t>Ubicar sobre la imagen la recta que se presenta en el adjunto p_10_r_3</t>
  </si>
  <si>
    <t>Ubicar sobre la imagen la recta que se presenta en el adjunto p_10_r_2</t>
  </si>
  <si>
    <t>Ubicar sobre la imagen la recta que se presenta en el adjunto p_10_r_1</t>
  </si>
  <si>
    <t>Ubicar sobre la imagen la recta que se presenta en el adjunto p_09_r_2</t>
  </si>
  <si>
    <t>Ubicar sobre la imagen la recta que se presenta en el adjunto p_09_r_3</t>
  </si>
  <si>
    <t>Ubicar sobre la imagen la recta que se presenta en el adjunto p_09_r_4</t>
  </si>
  <si>
    <t>Ubicar sobre la imagen la recta que se presenta en el adjunto p_09_r_1</t>
  </si>
  <si>
    <t>Ubicar sobre la imagen la recta que se presenta en el adjunto p_07_r_1</t>
  </si>
  <si>
    <t>Ubicar sobre la imagen la recta que se presenta en el adjunto p_07_r_2</t>
  </si>
  <si>
    <t>Ubicar sobre la imagen la recta que se presenta en el adjunto p_07_r_3</t>
  </si>
  <si>
    <t>MA_08_06_REC210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</si>
</sst>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476250</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1009650</xdr:colOff>
          <xdr:row>15</xdr:row>
          <xdr:rowOff>476250</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476250</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476250</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375" style="2" customWidth="1"/>
    <col min="8" max="8" width="28.625" style="2" customWidth="1"/>
    <col min="9" max="9" width="20.37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4">
        <v>8</v>
      </c>
      <c r="D3" s="85"/>
      <c r="F3" s="77">
        <v>42341</v>
      </c>
      <c r="G3" s="78"/>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4" t="s">
        <v>188</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6"/>
      <c r="D5" s="87"/>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1" t="s">
        <v>239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222184651</v>
      </c>
      <c r="C10" s="20" t="str">
        <f t="shared" ref="C10:C41" si="0">IF(OR(B10&lt;&gt;"",J10&lt;&gt;""),IF($G$4="Recurso",CONCATENATE($G$4," ",$G$5),$G$4),"")</f>
        <v>Recurso M7A</v>
      </c>
      <c r="D10" s="63" t="s">
        <v>187</v>
      </c>
      <c r="E10" s="63" t="s">
        <v>155</v>
      </c>
      <c r="F10" s="13" t="str">
        <f t="shared" ref="F10" ca="1" si="1">IF(OR(B10&lt;&gt;"",J10&lt;&gt;""),CONCATENATE($C$7,"_",$A10,IF($G$4="Cuaderno de Estudio","_small",CONCATENATE(IF(I10="","","n"),IF(LEFT($G$5,1)="F",".jpg",".png")))),"")</f>
        <v>MA_08_06_REC210_IMG01n.png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MA_08_06_REC210_IMG01a.png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189</v>
      </c>
      <c r="K10" s="64"/>
      <c r="O10" s="2" t="str">
        <f>'Definición técnica de imagenes'!A12</f>
        <v>M12D</v>
      </c>
    </row>
    <row r="11" spans="1:16" s="11" customFormat="1" ht="27" x14ac:dyDescent="0.25">
      <c r="A11" s="12" t="str">
        <f t="shared" ref="A11:A18" si="3">IF(OR(B11&lt;&gt;"",J11&lt;&gt;""),CONCATENATE(LEFT(A10,3),IF(MID(A10,4,2)+1&lt;10,CONCATENATE("0",MID(A10,4,2)+1))),"")</f>
        <v>IMG02</v>
      </c>
      <c r="B11" s="62">
        <v>189988205</v>
      </c>
      <c r="C11" s="20" t="str">
        <f t="shared" si="0"/>
        <v>Recurso M7A</v>
      </c>
      <c r="D11" s="63" t="s">
        <v>187</v>
      </c>
      <c r="E11" s="63" t="s">
        <v>67</v>
      </c>
      <c r="F11" s="13" t="str">
        <f t="shared" ref="F11:F74" ca="1" si="4">IF(OR(B11&lt;&gt;"",J11&lt;&gt;""),CONCATENATE($C$7,"_",$A11,IF($G$4="Cuaderno de Estudio","_small",CONCATENATE(IF(I11="","","n"),IF(LEFT($G$5,1)="F",".jpg",".png")))),"")</f>
        <v>MA_08_06_REC210_IMG02.png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196</v>
      </c>
      <c r="K11" s="65"/>
      <c r="O11" s="2" t="str">
        <f>'Definición técnica de imagenes'!A13</f>
        <v>M101</v>
      </c>
    </row>
    <row r="12" spans="1:16" s="11" customFormat="1" ht="27" x14ac:dyDescent="0.25">
      <c r="A12" s="12" t="str">
        <f t="shared" si="3"/>
        <v>IMG03</v>
      </c>
      <c r="B12" s="62">
        <v>189988205</v>
      </c>
      <c r="C12" s="20" t="str">
        <f t="shared" si="0"/>
        <v>Recurso M7A</v>
      </c>
      <c r="D12" s="63" t="s">
        <v>187</v>
      </c>
      <c r="E12" s="63" t="s">
        <v>67</v>
      </c>
      <c r="F12" s="13" t="str">
        <f t="shared" ca="1" si="4"/>
        <v>MA_08_06_REC210_IMG03.png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197</v>
      </c>
      <c r="K12" s="64"/>
      <c r="O12" s="2" t="str">
        <f>'Definición técnica de imagenes'!A18</f>
        <v>Diaporama F1</v>
      </c>
    </row>
    <row r="13" spans="1:16" s="11" customFormat="1" ht="27" x14ac:dyDescent="0.25">
      <c r="A13" s="12" t="str">
        <f t="shared" si="3"/>
        <v>IMG04</v>
      </c>
      <c r="B13" s="62">
        <v>189988205</v>
      </c>
      <c r="C13" s="20" t="str">
        <f t="shared" si="0"/>
        <v>Recurso M7A</v>
      </c>
      <c r="D13" s="63" t="s">
        <v>187</v>
      </c>
      <c r="E13" s="63" t="s">
        <v>67</v>
      </c>
      <c r="F13" s="13" t="str">
        <f t="shared" ca="1" si="4"/>
        <v>MA_08_06_REC210_IMG04.png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198</v>
      </c>
      <c r="K13" s="64"/>
      <c r="O13" s="2" t="str">
        <f>'Definición técnica de imagenes'!A19</f>
        <v>F4</v>
      </c>
    </row>
    <row r="14" spans="1:16" s="11" customFormat="1" ht="27" x14ac:dyDescent="0.25">
      <c r="A14" s="12" t="str">
        <f t="shared" si="3"/>
        <v>IMG05</v>
      </c>
      <c r="B14" s="62">
        <v>189988205</v>
      </c>
      <c r="C14" s="20" t="str">
        <f t="shared" si="0"/>
        <v>Recurso M7A</v>
      </c>
      <c r="D14" s="63" t="s">
        <v>187</v>
      </c>
      <c r="E14" s="63" t="s">
        <v>67</v>
      </c>
      <c r="F14" s="13" t="str">
        <f t="shared" ca="1" si="4"/>
        <v>MA_08_06_REC210_IMG05.png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t="s">
        <v>199</v>
      </c>
      <c r="K14" s="64"/>
      <c r="O14" s="2" t="str">
        <f>'Definición técnica de imagenes'!A22</f>
        <v>F6</v>
      </c>
    </row>
    <row r="15" spans="1:16" s="11" customFormat="1" ht="27" x14ac:dyDescent="0.25">
      <c r="A15" s="12" t="str">
        <f t="shared" si="3"/>
        <v>IMG06</v>
      </c>
      <c r="B15" s="62">
        <v>222184651</v>
      </c>
      <c r="C15" s="20" t="str">
        <f t="shared" si="0"/>
        <v>Recurso M7A</v>
      </c>
      <c r="D15" s="63" t="s">
        <v>187</v>
      </c>
      <c r="E15" s="63" t="s">
        <v>155</v>
      </c>
      <c r="F15" s="13" t="str">
        <f t="shared" ca="1" si="4"/>
        <v>MA_08_06_REC210_IMG06n.png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MA_08_06_REC210_IMG06a.png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190</v>
      </c>
      <c r="K15" s="66"/>
      <c r="O15" s="2" t="str">
        <f>'Definición técnica de imagenes'!A24</f>
        <v>F6B</v>
      </c>
    </row>
    <row r="16" spans="1:16" s="11" customFormat="1" ht="27" x14ac:dyDescent="0.3">
      <c r="A16" s="12" t="str">
        <f>IF(OR(B16&lt;&gt;"",J16&lt;&gt;""),CONCATENATE(LEFT(A15,3),IF(MID(A15,4,2)+1&lt;10,CONCATENATE("0",MID(A15,4,2)+1))),"")</f>
        <v>IMG07</v>
      </c>
      <c r="B16" s="62">
        <v>189988205</v>
      </c>
      <c r="C16" s="20" t="str">
        <f>IF(OR(B16&lt;&gt;"",J16&lt;&gt;""),IF($G$4="Recurso",CONCATENATE($G$4," ",$G$5),$G$4),"")</f>
        <v>Recurso M7A</v>
      </c>
      <c r="D16" s="63" t="s">
        <v>187</v>
      </c>
      <c r="E16" s="63" t="s">
        <v>67</v>
      </c>
      <c r="F16" s="13" t="str">
        <f ca="1">IF(OR(B16&lt;&gt;"",J16&lt;&gt;""),CONCATENATE($C$7,"_",$A16,IF($G$4="Cuaderno de Estudio","_small",CONCATENATE(IF(I16="","","n"),IF(LEFT($G$5,1)="F",".jpg",".png")))),"")</f>
        <v>MA_08_06_REC210_IMG07.png</v>
      </c>
      <c r="G16" s="13" t="str">
        <f ca="1">IF($F16&lt;&gt;"",IF($G$4="Recurso",VLOOKUP($E16,OFFSET('Definición técnica de imagenes'!$A$1,MATCH($G$5,'Definición técnica de imagenes'!$A$1:$A$104,0)-1,1,COUNTIF('Definición técnica de imagenes'!$A$3:$A$102,$G$5),5),5,FALSE),'Definición técnica de imagenes'!$F$16),"")</f>
        <v>110 x 110 px</v>
      </c>
      <c r="H16" s="13" t="str">
        <f ca="1">IF(AND(I16&lt;&gt;"",I16&lt;&gt;0),IF(OR(B16&lt;&gt;"",J16&lt;&gt;""),CONCATENATE($C$7,"_",$A16,IF($G$4="Cuaderno de Estudio","_zoom",CONCATENATE("a",IF(LEFT($G$5,1)="F",".jpg",".png")))),""),"")</f>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t="s">
        <v>200</v>
      </c>
      <c r="K16" s="67"/>
      <c r="O16" s="2" t="str">
        <f>'Definición técnica de imagenes'!A25</f>
        <v>F7</v>
      </c>
    </row>
    <row r="17" spans="1:15" s="11" customFormat="1" ht="27" x14ac:dyDescent="0.25">
      <c r="A17" s="12" t="str">
        <f>IF(OR(B17&lt;&gt;"",J17&lt;&gt;""),CONCATENATE(LEFT(A16,3),IF(MID(A16,4,2)+1&lt;10,CONCATENATE("0",MID(A16,4,2)+1))),"")</f>
        <v>IMG08</v>
      </c>
      <c r="B17" s="62">
        <v>189988205</v>
      </c>
      <c r="C17" s="20" t="str">
        <f>IF(OR(B17&lt;&gt;"",J17&lt;&gt;""),IF($G$4="Recurso",CONCATENATE($G$4," ",$G$5),$G$4),"")</f>
        <v>Recurso M7A</v>
      </c>
      <c r="D17" s="63" t="s">
        <v>187</v>
      </c>
      <c r="E17" s="63" t="s">
        <v>67</v>
      </c>
      <c r="F17" s="13" t="str">
        <f ca="1">IF(OR(B17&lt;&gt;"",J17&lt;&gt;""),CONCATENATE($C$7,"_",$A17,IF($G$4="Cuaderno de Estudio","_small",CONCATENATE(IF(I17="","","n"),IF(LEFT($G$5,1)="F",".jpg",".png")))),"")</f>
        <v>MA_08_06_REC210_IMG08.png</v>
      </c>
      <c r="G17" s="13" t="str">
        <f ca="1">IF($F17&lt;&gt;"",IF($G$4="Recurso",VLOOKUP($E17,OFFSET('Definición técnica de imagenes'!$A$1,MATCH($G$5,'Definición técnica de imagenes'!$A$1:$A$104,0)-1,1,COUNTIF('Definición técnica de imagenes'!$A$3:$A$102,$G$5),5),5,FALSE),'Definición técnica de imagenes'!$F$16),"")</f>
        <v>110 x 110 px</v>
      </c>
      <c r="H17" s="13" t="str">
        <f ca="1">IF(AND(I17&lt;&gt;"",I17&lt;&gt;0),IF(OR(B17&lt;&gt;"",J17&lt;&gt;""),CONCATENATE($C$7,"_",$A17,IF($G$4="Cuaderno de Estudio","_zoom",CONCATENATE("a",IF(LEFT($G$5,1)="F",".jpg",".png")))),""),"")</f>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t="s">
        <v>201</v>
      </c>
      <c r="K17" s="66"/>
      <c r="O17" s="2" t="str">
        <f>'Definición técnica de imagenes'!A27</f>
        <v>F7B</v>
      </c>
    </row>
    <row r="18" spans="1:15" s="11" customFormat="1" ht="27" x14ac:dyDescent="0.25">
      <c r="A18" s="12" t="str">
        <f t="shared" si="3"/>
        <v>IMG09</v>
      </c>
      <c r="B18" s="62">
        <v>189988205</v>
      </c>
      <c r="C18" s="20" t="str">
        <f t="shared" si="0"/>
        <v>Recurso M7A</v>
      </c>
      <c r="D18" s="63" t="s">
        <v>187</v>
      </c>
      <c r="E18" s="63" t="s">
        <v>67</v>
      </c>
      <c r="F18" s="13" t="str">
        <f t="shared" ca="1" si="4"/>
        <v>MA_08_06_REC210_IMG09.png</v>
      </c>
      <c r="G18" s="13" t="str">
        <f ca="1">IF($F18&lt;&gt;"",IF($G$4="Recurso",VLOOKUP($E18,OFFSET('Definición técnica de imagenes'!$A$1,MATCH($G$5,'Definición técnica de imagenes'!$A$1:$A$104,0)-1,1,COUNTIF('Definición técnica de imagenes'!$A$3:$A$102,$G$5),5),5,FALSE),'Definición técnica de imagenes'!$F$16),"")</f>
        <v>110 x 110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t="s">
        <v>202</v>
      </c>
      <c r="K18" s="66"/>
      <c r="O18" s="2" t="str">
        <f>'Definición técnica de imagenes'!A30</f>
        <v>F8</v>
      </c>
    </row>
    <row r="19" spans="1:15" s="11" customFormat="1" ht="27" x14ac:dyDescent="0.3">
      <c r="A19" s="12" t="str">
        <f t="shared" ref="A19:A50" si="6">IF(OR(B19&lt;&gt;"",J19&lt;&gt;""),CONCATENATE(LEFT(A18,3),IF(MID(A18,4,2)+1&lt;10,CONCATENATE("0",MID(A18,4,2)+1),MID(A18,4,2)+1)),"")</f>
        <v>IMG10</v>
      </c>
      <c r="B19" s="62">
        <v>189988205</v>
      </c>
      <c r="C19" s="20" t="str">
        <f t="shared" si="0"/>
        <v>Recurso M7A</v>
      </c>
      <c r="D19" s="63" t="s">
        <v>187</v>
      </c>
      <c r="E19" s="63" t="s">
        <v>67</v>
      </c>
      <c r="F19" s="13" t="str">
        <f t="shared" ca="1" si="4"/>
        <v>MA_08_06_REC210_IMG10.png</v>
      </c>
      <c r="G19" s="13" t="str">
        <f ca="1">IF($F19&lt;&gt;"",IF($G$4="Recurso",VLOOKUP($E19,OFFSET('Definición técnica de imagenes'!$A$1,MATCH($G$5,'Definición técnica de imagenes'!$A$1:$A$104,0)-1,1,COUNTIF('Definición técnica de imagenes'!$A$3:$A$102,$G$5),5),5,FALSE),'Definición técnica de imagenes'!$F$16),"")</f>
        <v>110 x 110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t="s">
        <v>203</v>
      </c>
      <c r="K19" s="67"/>
      <c r="O19" s="2" t="str">
        <f>'Definición técnica de imagenes'!A31</f>
        <v>F10</v>
      </c>
    </row>
    <row r="20" spans="1:15" s="11" customFormat="1" ht="27" x14ac:dyDescent="0.25">
      <c r="A20" s="12" t="str">
        <f t="shared" si="6"/>
        <v>IMG11</v>
      </c>
      <c r="B20" s="62">
        <v>222184651</v>
      </c>
      <c r="C20" s="20" t="str">
        <f t="shared" si="0"/>
        <v>Recurso M7A</v>
      </c>
      <c r="D20" s="63" t="s">
        <v>187</v>
      </c>
      <c r="E20" s="63" t="s">
        <v>155</v>
      </c>
      <c r="F20" s="13" t="str">
        <f t="shared" ca="1" si="4"/>
        <v>MA_08_06_REC210_IMG11n.png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MA_08_06_REC210_IMG11a.png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3" t="s">
        <v>191</v>
      </c>
      <c r="K20" s="66"/>
      <c r="O20" s="2" t="str">
        <f>'Definición técnica de imagenes'!A32</f>
        <v>F10B</v>
      </c>
    </row>
    <row r="21" spans="1:15" s="11" customFormat="1" ht="27" x14ac:dyDescent="0.25">
      <c r="A21" s="12" t="str">
        <f t="shared" si="6"/>
        <v>IMG12</v>
      </c>
      <c r="B21" s="62">
        <v>189988205</v>
      </c>
      <c r="C21" s="20" t="str">
        <f t="shared" si="0"/>
        <v>Recurso M7A</v>
      </c>
      <c r="D21" s="63" t="s">
        <v>187</v>
      </c>
      <c r="E21" s="63" t="s">
        <v>67</v>
      </c>
      <c r="F21" s="13" t="str">
        <f t="shared" ca="1" si="4"/>
        <v>MA_08_06_REC210_IMG12.png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t="s">
        <v>204</v>
      </c>
      <c r="K21" s="66"/>
      <c r="O21" s="2" t="str">
        <f>'Definición técnica de imagenes'!A33</f>
        <v>F11</v>
      </c>
    </row>
    <row r="22" spans="1:15" s="11" customFormat="1" ht="27" x14ac:dyDescent="0.25">
      <c r="A22" s="12" t="str">
        <f t="shared" si="6"/>
        <v>IMG13</v>
      </c>
      <c r="B22" s="62">
        <v>189988205</v>
      </c>
      <c r="C22" s="20" t="str">
        <f t="shared" si="0"/>
        <v>Recurso M7A</v>
      </c>
      <c r="D22" s="63" t="s">
        <v>187</v>
      </c>
      <c r="E22" s="63" t="s">
        <v>67</v>
      </c>
      <c r="F22" s="13" t="str">
        <f t="shared" ca="1" si="4"/>
        <v>MA_08_06_REC210_IMG13.png</v>
      </c>
      <c r="G22" s="13" t="str">
        <f ca="1">IF($F22&lt;&gt;"",IF($G$4="Recurso",VLOOKUP($E22,OFFSET('Definición técnica de imagenes'!$A$1,MATCH($G$5,'Definición técnica de imagenes'!$A$1:$A$104,0)-1,1,COUNTIF('Definición técnica de imagenes'!$A$3:$A$102,$G$5),5),5,FALSE),'Definición técnica de imagenes'!$F$16),"")</f>
        <v>110 x 110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t="s">
        <v>205</v>
      </c>
      <c r="K22" s="68"/>
      <c r="O22" s="2" t="str">
        <f>'Definición técnica de imagenes'!A34</f>
        <v>F12</v>
      </c>
    </row>
    <row r="23" spans="1:15" s="11" customFormat="1" ht="27" x14ac:dyDescent="0.25">
      <c r="A23" s="12" t="str">
        <f t="shared" si="6"/>
        <v>IMG14</v>
      </c>
      <c r="B23" s="62">
        <v>189988205</v>
      </c>
      <c r="C23" s="20" t="str">
        <f t="shared" si="0"/>
        <v>Recurso M7A</v>
      </c>
      <c r="D23" s="63" t="s">
        <v>187</v>
      </c>
      <c r="E23" s="63" t="s">
        <v>67</v>
      </c>
      <c r="F23" s="13" t="str">
        <f t="shared" ca="1" si="4"/>
        <v>MA_08_06_REC210_IMG14.png</v>
      </c>
      <c r="G23" s="13" t="str">
        <f ca="1">IF($F23&lt;&gt;"",IF($G$4="Recurso",VLOOKUP($E23,OFFSET('Definición técnica de imagenes'!$A$1,MATCH($G$5,'Definición técnica de imagenes'!$A$1:$A$104,0)-1,1,COUNTIF('Definición técnica de imagenes'!$A$3:$A$102,$G$5),5),5,FALSE),'Definición técnica de imagenes'!$F$16),"")</f>
        <v>110 x 110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t="s">
        <v>206</v>
      </c>
      <c r="K23" s="64"/>
      <c r="O23" s="2" t="str">
        <f>'Definición técnica de imagenes'!A35</f>
        <v>F13</v>
      </c>
    </row>
    <row r="24" spans="1:15" s="11" customFormat="1" ht="27" x14ac:dyDescent="0.25">
      <c r="A24" s="12" t="str">
        <f t="shared" si="6"/>
        <v>IMG15</v>
      </c>
      <c r="B24" s="62">
        <v>189988205</v>
      </c>
      <c r="C24" s="20" t="str">
        <f t="shared" si="0"/>
        <v>Recurso M7A</v>
      </c>
      <c r="D24" s="63" t="s">
        <v>187</v>
      </c>
      <c r="E24" s="63" t="s">
        <v>67</v>
      </c>
      <c r="F24" s="13" t="str">
        <f t="shared" ca="1" si="4"/>
        <v>MA_08_06_REC210_IMG15.png</v>
      </c>
      <c r="G24" s="13" t="str">
        <f ca="1">IF($F24&lt;&gt;"",IF($G$4="Recurso",VLOOKUP($E24,OFFSET('Definición técnica de imagenes'!$A$1,MATCH($G$5,'Definición técnica de imagenes'!$A$1:$A$104,0)-1,1,COUNTIF('Definición técnica de imagenes'!$A$3:$A$102,$G$5),5),5,FALSE),'Definición técnica de imagenes'!$F$16),"")</f>
        <v>110 x 110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t="s">
        <v>207</v>
      </c>
      <c r="K24" s="65"/>
      <c r="O24" s="2" t="str">
        <f>'Definición técnica de imagenes'!A37</f>
        <v>F13B</v>
      </c>
    </row>
    <row r="25" spans="1:15" s="11" customFormat="1" ht="27" x14ac:dyDescent="0.25">
      <c r="A25" s="12" t="str">
        <f t="shared" si="6"/>
        <v>IMG16</v>
      </c>
      <c r="B25" s="62">
        <v>222184651</v>
      </c>
      <c r="C25" s="20" t="str">
        <f t="shared" si="0"/>
        <v>Recurso M7A</v>
      </c>
      <c r="D25" s="63" t="s">
        <v>187</v>
      </c>
      <c r="E25" s="63" t="s">
        <v>155</v>
      </c>
      <c r="F25" s="13" t="str">
        <f t="shared" ca="1" si="4"/>
        <v>MA_08_06_REC210_IMG16n.png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5"/>
        <v>MA_08_06_REC210_IMG16a.png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3" t="s">
        <v>192</v>
      </c>
      <c r="K25" s="64"/>
    </row>
    <row r="26" spans="1:15" s="11" customFormat="1" ht="27" x14ac:dyDescent="0.25">
      <c r="A26" s="12" t="str">
        <f t="shared" si="6"/>
        <v>IMG17</v>
      </c>
      <c r="B26" s="62">
        <v>189988205</v>
      </c>
      <c r="C26" s="20" t="str">
        <f t="shared" si="0"/>
        <v>Recurso M7A</v>
      </c>
      <c r="D26" s="63" t="s">
        <v>187</v>
      </c>
      <c r="E26" s="63" t="s">
        <v>67</v>
      </c>
      <c r="F26" s="13" t="str">
        <f t="shared" ca="1" si="4"/>
        <v>MA_08_06_REC210_IMG17.png</v>
      </c>
      <c r="G26" s="13" t="str">
        <f ca="1">IF($F26&lt;&gt;"",IF($G$4="Recurso",VLOOKUP($E26,OFFSET('Definición técnica de imagenes'!$A$1,MATCH($G$5,'Definición técnica de imagenes'!$A$1:$A$104,0)-1,1,COUNTIF('Definición técnica de imagenes'!$A$3:$A$102,$G$5),5),5,FALSE),'Definición técnica de imagenes'!$F$16),"")</f>
        <v>110 x 110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t="s">
        <v>208</v>
      </c>
      <c r="K26" s="64"/>
    </row>
    <row r="27" spans="1:15" s="11" customFormat="1" ht="27" x14ac:dyDescent="0.25">
      <c r="A27" s="12" t="str">
        <f t="shared" si="6"/>
        <v>IMG18</v>
      </c>
      <c r="B27" s="62">
        <v>189988205</v>
      </c>
      <c r="C27" s="20" t="str">
        <f t="shared" si="0"/>
        <v>Recurso M7A</v>
      </c>
      <c r="D27" s="63" t="s">
        <v>187</v>
      </c>
      <c r="E27" s="63" t="s">
        <v>67</v>
      </c>
      <c r="F27" s="13" t="str">
        <f t="shared" ca="1" si="4"/>
        <v>MA_08_06_REC210_IMG18.png</v>
      </c>
      <c r="G27" s="13" t="str">
        <f ca="1">IF($F27&lt;&gt;"",IF($G$4="Recurso",VLOOKUP($E27,OFFSET('Definición técnica de imagenes'!$A$1,MATCH($G$5,'Definición técnica de imagenes'!$A$1:$A$104,0)-1,1,COUNTIF('Definición técnica de imagenes'!$A$3:$A$102,$G$5),5),5,FALSE),'Definición técnica de imagenes'!$F$16),"")</f>
        <v>110 x 110 px</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t="s">
        <v>209</v>
      </c>
      <c r="K27" s="64"/>
      <c r="O27" s="2"/>
    </row>
    <row r="28" spans="1:15" s="11" customFormat="1" ht="27" x14ac:dyDescent="0.25">
      <c r="A28" s="12" t="str">
        <f t="shared" si="6"/>
        <v>IMG19</v>
      </c>
      <c r="B28" s="62">
        <v>189988205</v>
      </c>
      <c r="C28" s="20" t="str">
        <f t="shared" si="0"/>
        <v>Recurso M7A</v>
      </c>
      <c r="D28" s="63" t="s">
        <v>187</v>
      </c>
      <c r="E28" s="63" t="s">
        <v>67</v>
      </c>
      <c r="F28" s="13" t="str">
        <f t="shared" ca="1" si="4"/>
        <v>MA_08_06_REC210_IMG19.png</v>
      </c>
      <c r="G28" s="13" t="str">
        <f ca="1">IF($F28&lt;&gt;"",IF($G$4="Recurso",VLOOKUP($E28,OFFSET('Definición técnica de imagenes'!$A$1,MATCH($G$5,'Definición técnica de imagenes'!$A$1:$A$104,0)-1,1,COUNTIF('Definición técnica de imagenes'!$A$3:$A$102,$G$5),5),5,FALSE),'Definición técnica de imagenes'!$F$16),"")</f>
        <v>110 x 110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t="s">
        <v>210</v>
      </c>
      <c r="K28" s="64"/>
    </row>
    <row r="29" spans="1:15" s="11" customFormat="1" ht="27" x14ac:dyDescent="0.25">
      <c r="A29" s="12" t="str">
        <f t="shared" si="6"/>
        <v>IMG20</v>
      </c>
      <c r="B29" s="62">
        <v>189988205</v>
      </c>
      <c r="C29" s="20" t="str">
        <f t="shared" si="0"/>
        <v>Recurso M7A</v>
      </c>
      <c r="D29" s="63" t="s">
        <v>187</v>
      </c>
      <c r="E29" s="63" t="s">
        <v>67</v>
      </c>
      <c r="F29" s="13" t="str">
        <f t="shared" ca="1" si="4"/>
        <v>MA_08_06_REC210_IMG20.png</v>
      </c>
      <c r="G29" s="13" t="str">
        <f ca="1">IF($F29&lt;&gt;"",IF($G$4="Recurso",VLOOKUP($E29,OFFSET('Definición técnica de imagenes'!$A$1,MATCH($G$5,'Definición técnica de imagenes'!$A$1:$A$104,0)-1,1,COUNTIF('Definición técnica de imagenes'!$A$3:$A$102,$G$5),5),5,FALSE),'Definición técnica de imagenes'!$F$16),"")</f>
        <v>110 x 110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t="s">
        <v>211</v>
      </c>
      <c r="K29" s="64"/>
    </row>
    <row r="30" spans="1:15" s="11" customFormat="1" ht="27" x14ac:dyDescent="0.25">
      <c r="A30" s="12" t="str">
        <f t="shared" si="6"/>
        <v>IMG21</v>
      </c>
      <c r="B30" s="62">
        <v>222184651</v>
      </c>
      <c r="C30" s="20" t="str">
        <f t="shared" si="0"/>
        <v>Recurso M7A</v>
      </c>
      <c r="D30" s="63" t="s">
        <v>187</v>
      </c>
      <c r="E30" s="63" t="s">
        <v>155</v>
      </c>
      <c r="F30" s="13" t="str">
        <f t="shared" ca="1" si="4"/>
        <v>MA_08_06_REC210_IMG21n.png</v>
      </c>
      <c r="G30" s="13" t="str">
        <f ca="1">IF($F30&lt;&gt;"",IF($G$4="Recurso",VLOOKUP($E30,OFFSET('Definición técnica de imagenes'!$A$1,MATCH($G$5,'Definición técnica de imagenes'!$A$1:$A$104,0)-1,1,COUNTIF('Definición técnica de imagenes'!$A$3:$A$102,$G$5),5),5,FALSE),'Definición técnica de imagenes'!$F$16),"")</f>
        <v>286 x 286 px</v>
      </c>
      <c r="H30" s="13" t="str">
        <f t="shared" ca="1" si="5"/>
        <v>MA_08_06_REC210_IMG21a.png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3" t="s">
        <v>193</v>
      </c>
      <c r="K30" s="64"/>
    </row>
    <row r="31" spans="1:15" s="11" customFormat="1" ht="27" x14ac:dyDescent="0.25">
      <c r="A31" s="12" t="str">
        <f t="shared" si="6"/>
        <v>IMG22</v>
      </c>
      <c r="B31" s="62">
        <v>189988205</v>
      </c>
      <c r="C31" s="20" t="str">
        <f t="shared" si="0"/>
        <v>Recurso M7A</v>
      </c>
      <c r="D31" s="63" t="s">
        <v>187</v>
      </c>
      <c r="E31" s="63" t="s">
        <v>67</v>
      </c>
      <c r="F31" s="13" t="str">
        <f t="shared" ca="1" si="4"/>
        <v>MA_08_06_REC210_IMG22.png</v>
      </c>
      <c r="G31" s="13" t="str">
        <f ca="1">IF($F31&lt;&gt;"",IF($G$4="Recurso",VLOOKUP($E31,OFFSET('Definición técnica de imagenes'!$A$1,MATCH($G$5,'Definición técnica de imagenes'!$A$1:$A$104,0)-1,1,COUNTIF('Definición técnica de imagenes'!$A$3:$A$102,$G$5),5),5,FALSE),'Definición técnica de imagenes'!$F$16),"")</f>
        <v>110 x 110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t="s">
        <v>212</v>
      </c>
      <c r="K31" s="64"/>
    </row>
    <row r="32" spans="1:15" s="11" customFormat="1" ht="27" x14ac:dyDescent="0.25">
      <c r="A32" s="12" t="str">
        <f t="shared" si="6"/>
        <v>IMG23</v>
      </c>
      <c r="B32" s="62">
        <v>189988205</v>
      </c>
      <c r="C32" s="20" t="str">
        <f t="shared" si="0"/>
        <v>Recurso M7A</v>
      </c>
      <c r="D32" s="63" t="s">
        <v>187</v>
      </c>
      <c r="E32" s="63" t="s">
        <v>67</v>
      </c>
      <c r="F32" s="13" t="str">
        <f t="shared" ca="1" si="4"/>
        <v>MA_08_06_REC210_IMG23.png</v>
      </c>
      <c r="G32" s="13" t="str">
        <f ca="1">IF($F32&lt;&gt;"",IF($G$4="Recurso",VLOOKUP($E32,OFFSET('Definición técnica de imagenes'!$A$1,MATCH($G$5,'Definición técnica de imagenes'!$A$1:$A$104,0)-1,1,COUNTIF('Definición técnica de imagenes'!$A$3:$A$102,$G$5),5),5,FALSE),'Definición técnica de imagenes'!$F$16),"")</f>
        <v>110 x 110 px</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t="s">
        <v>213</v>
      </c>
      <c r="K32" s="64"/>
    </row>
    <row r="33" spans="1:15" s="11" customFormat="1" ht="27" x14ac:dyDescent="0.25">
      <c r="A33" s="12" t="str">
        <f t="shared" si="6"/>
        <v>IMG24</v>
      </c>
      <c r="B33" s="62">
        <v>189988205</v>
      </c>
      <c r="C33" s="20" t="str">
        <f t="shared" si="0"/>
        <v>Recurso M7A</v>
      </c>
      <c r="D33" s="63" t="s">
        <v>187</v>
      </c>
      <c r="E33" s="63" t="s">
        <v>67</v>
      </c>
      <c r="F33" s="13" t="str">
        <f t="shared" ca="1" si="4"/>
        <v>MA_08_06_REC210_IMG24.png</v>
      </c>
      <c r="G33" s="13" t="str">
        <f ca="1">IF($F33&lt;&gt;"",IF($G$4="Recurso",VLOOKUP($E33,OFFSET('Definición técnica de imagenes'!$A$1,MATCH($G$5,'Definición técnica de imagenes'!$A$1:$A$104,0)-1,1,COUNTIF('Definición técnica de imagenes'!$A$3:$A$102,$G$5),5),5,FALSE),'Definición técnica de imagenes'!$F$16),"")</f>
        <v>110 x 110 px</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t="s">
        <v>214</v>
      </c>
      <c r="K33" s="64"/>
    </row>
    <row r="34" spans="1:15" s="11" customFormat="1" ht="27" x14ac:dyDescent="0.25">
      <c r="A34" s="12" t="str">
        <f t="shared" si="6"/>
        <v>IMG25</v>
      </c>
      <c r="B34" s="62">
        <v>189988205</v>
      </c>
      <c r="C34" s="20" t="str">
        <f t="shared" si="0"/>
        <v>Recurso M7A</v>
      </c>
      <c r="D34" s="63" t="s">
        <v>187</v>
      </c>
      <c r="E34" s="63" t="s">
        <v>67</v>
      </c>
      <c r="F34" s="13" t="str">
        <f t="shared" ca="1" si="4"/>
        <v>MA_08_06_REC210_IMG25.png</v>
      </c>
      <c r="G34" s="13" t="str">
        <f ca="1">IF($F34&lt;&gt;"",IF($G$4="Recurso",VLOOKUP($E34,OFFSET('Definición técnica de imagenes'!$A$1,MATCH($G$5,'Definición técnica de imagenes'!$A$1:$A$104,0)-1,1,COUNTIF('Definición técnica de imagenes'!$A$3:$A$102,$G$5),5),5,FALSE),'Definición técnica de imagenes'!$F$16),"")</f>
        <v>110 x 110 px</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t="s">
        <v>215</v>
      </c>
      <c r="K34" s="64"/>
      <c r="O34" s="2"/>
    </row>
    <row r="35" spans="1:15" s="11" customFormat="1" ht="27" x14ac:dyDescent="0.25">
      <c r="A35" s="12" t="str">
        <f t="shared" si="6"/>
        <v>IMG26</v>
      </c>
      <c r="B35" s="62">
        <v>222184651</v>
      </c>
      <c r="C35" s="20" t="str">
        <f t="shared" si="0"/>
        <v>Recurso M7A</v>
      </c>
      <c r="D35" s="63" t="s">
        <v>187</v>
      </c>
      <c r="E35" s="63" t="s">
        <v>155</v>
      </c>
      <c r="F35" s="13" t="str">
        <f t="shared" ca="1" si="4"/>
        <v>MA_08_06_REC210_IMG26n.png</v>
      </c>
      <c r="G35" s="13" t="str">
        <f ca="1">IF($F35&lt;&gt;"",IF($G$4="Recurso",VLOOKUP($E35,OFFSET('Definición técnica de imagenes'!$A$1,MATCH($G$5,'Definición técnica de imagenes'!$A$1:$A$104,0)-1,1,COUNTIF('Definición técnica de imagenes'!$A$3:$A$102,$G$5),5),5,FALSE),'Definición técnica de imagenes'!$F$16),"")</f>
        <v>286 x 286 px</v>
      </c>
      <c r="H35" s="13" t="str">
        <f t="shared" ca="1" si="5"/>
        <v>MA_08_06_REC210_IMG26a.png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500 x 500 px</v>
      </c>
      <c r="J35" s="63" t="s">
        <v>194</v>
      </c>
      <c r="K35" s="65"/>
      <c r="O35" s="2"/>
    </row>
    <row r="36" spans="1:15" s="11" customFormat="1" ht="27" x14ac:dyDescent="0.25">
      <c r="A36" s="12" t="str">
        <f t="shared" si="6"/>
        <v>IMG27</v>
      </c>
      <c r="B36" s="62">
        <v>189988205</v>
      </c>
      <c r="C36" s="20" t="str">
        <f t="shared" si="0"/>
        <v>Recurso M7A</v>
      </c>
      <c r="D36" s="63" t="s">
        <v>187</v>
      </c>
      <c r="E36" s="63" t="s">
        <v>67</v>
      </c>
      <c r="F36" s="13" t="str">
        <f t="shared" ca="1" si="4"/>
        <v>MA_08_06_REC210_IMG27.png</v>
      </c>
      <c r="G36" s="13" t="str">
        <f ca="1">IF($F36&lt;&gt;"",IF($G$4="Recurso",VLOOKUP($E36,OFFSET('Definición técnica de imagenes'!$A$1,MATCH($G$5,'Definición técnica de imagenes'!$A$1:$A$104,0)-1,1,COUNTIF('Definición técnica de imagenes'!$A$3:$A$102,$G$5),5),5,FALSE),'Definición técnica de imagenes'!$F$16),"")</f>
        <v>110 x 110 px</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t="s">
        <v>216</v>
      </c>
      <c r="K36" s="65"/>
      <c r="O36" s="2"/>
    </row>
    <row r="37" spans="1:15" s="11" customFormat="1" ht="27" x14ac:dyDescent="0.25">
      <c r="A37" s="12" t="str">
        <f t="shared" si="6"/>
        <v>IMG28</v>
      </c>
      <c r="B37" s="62">
        <v>189988205</v>
      </c>
      <c r="C37" s="20" t="str">
        <f t="shared" si="0"/>
        <v>Recurso M7A</v>
      </c>
      <c r="D37" s="63" t="s">
        <v>187</v>
      </c>
      <c r="E37" s="63" t="s">
        <v>67</v>
      </c>
      <c r="F37" s="13" t="str">
        <f t="shared" ca="1" si="4"/>
        <v>MA_08_06_REC210_IMG28.png</v>
      </c>
      <c r="G37" s="13" t="str">
        <f ca="1">IF($F37&lt;&gt;"",IF($G$4="Recurso",VLOOKUP($E37,OFFSET('Definición técnica de imagenes'!$A$1,MATCH($G$5,'Definición técnica de imagenes'!$A$1:$A$104,0)-1,1,COUNTIF('Definición técnica de imagenes'!$A$3:$A$102,$G$5),5),5,FALSE),'Definición técnica de imagenes'!$F$16),"")</f>
        <v>110 x 110 px</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t="s">
        <v>217</v>
      </c>
      <c r="K37" s="65"/>
    </row>
    <row r="38" spans="1:15" s="11" customFormat="1" ht="27" x14ac:dyDescent="0.25">
      <c r="A38" s="12" t="str">
        <f t="shared" si="6"/>
        <v>IMG29</v>
      </c>
      <c r="B38" s="62">
        <v>189988205</v>
      </c>
      <c r="C38" s="20" t="str">
        <f t="shared" si="0"/>
        <v>Recurso M7A</v>
      </c>
      <c r="D38" s="63" t="s">
        <v>187</v>
      </c>
      <c r="E38" s="63" t="s">
        <v>67</v>
      </c>
      <c r="F38" s="13" t="str">
        <f t="shared" ca="1" si="4"/>
        <v>MA_08_06_REC210_IMG29.png</v>
      </c>
      <c r="G38" s="13" t="str">
        <f ca="1">IF($F38&lt;&gt;"",IF($G$4="Recurso",VLOOKUP($E38,OFFSET('Definición técnica de imagenes'!$A$1,MATCH($G$5,'Definición técnica de imagenes'!$A$1:$A$104,0)-1,1,COUNTIF('Definición técnica de imagenes'!$A$3:$A$102,$G$5),5),5,FALSE),'Definición técnica de imagenes'!$F$16),"")</f>
        <v>110 x 110 px</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t="s">
        <v>218</v>
      </c>
      <c r="K38" s="65"/>
    </row>
    <row r="39" spans="1:15" s="11" customFormat="1" ht="27" x14ac:dyDescent="0.25">
      <c r="A39" s="12" t="str">
        <f t="shared" si="6"/>
        <v>IMG30</v>
      </c>
      <c r="B39" s="62">
        <v>189988205</v>
      </c>
      <c r="C39" s="20" t="str">
        <f t="shared" si="0"/>
        <v>Recurso M7A</v>
      </c>
      <c r="D39" s="63" t="s">
        <v>187</v>
      </c>
      <c r="E39" s="63" t="s">
        <v>67</v>
      </c>
      <c r="F39" s="13" t="str">
        <f t="shared" ca="1" si="4"/>
        <v>MA_08_06_REC210_IMG30.png</v>
      </c>
      <c r="G39" s="13" t="str">
        <f ca="1">IF($F39&lt;&gt;"",IF($G$4="Recurso",VLOOKUP($E39,OFFSET('Definición técnica de imagenes'!$A$1,MATCH($G$5,'Definición técnica de imagenes'!$A$1:$A$104,0)-1,1,COUNTIF('Definición técnica de imagenes'!$A$3:$A$102,$G$5),5),5,FALSE),'Definición técnica de imagenes'!$F$16),"")</f>
        <v>110 x 110 px</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t="s">
        <v>219</v>
      </c>
      <c r="K39" s="65"/>
    </row>
    <row r="40" spans="1:15" s="11" customFormat="1" ht="27" x14ac:dyDescent="0.25">
      <c r="A40" s="12" t="str">
        <f t="shared" si="6"/>
        <v>IMG31</v>
      </c>
      <c r="B40" s="62">
        <v>222184651</v>
      </c>
      <c r="C40" s="20" t="str">
        <f t="shared" si="0"/>
        <v>Recurso M7A</v>
      </c>
      <c r="D40" s="63" t="s">
        <v>187</v>
      </c>
      <c r="E40" s="63" t="s">
        <v>155</v>
      </c>
      <c r="F40" s="13" t="str">
        <f t="shared" ca="1" si="4"/>
        <v>MA_08_06_REC210_IMG31n.png</v>
      </c>
      <c r="G40" s="13" t="str">
        <f ca="1">IF($F40&lt;&gt;"",IF($G$4="Recurso",VLOOKUP($E40,OFFSET('Definición técnica de imagenes'!$A$1,MATCH($G$5,'Definición técnica de imagenes'!$A$1:$A$104,0)-1,1,COUNTIF('Definición técnica de imagenes'!$A$3:$A$102,$G$5),5),5,FALSE),'Definición técnica de imagenes'!$F$16),"")</f>
        <v>286 x 286 px</v>
      </c>
      <c r="H40" s="13" t="str">
        <f t="shared" ca="1" si="5"/>
        <v>MA_08_06_REC210_IMG31a.png</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500 x 500 px</v>
      </c>
      <c r="J40" s="63" t="s">
        <v>195</v>
      </c>
      <c r="K40" s="65"/>
    </row>
    <row r="41" spans="1:15" s="11" customFormat="1" ht="27" x14ac:dyDescent="0.25">
      <c r="A41" s="12" t="str">
        <f t="shared" si="6"/>
        <v>IMG32</v>
      </c>
      <c r="B41" s="62">
        <v>189988205</v>
      </c>
      <c r="C41" s="20" t="str">
        <f t="shared" si="0"/>
        <v>Recurso M7A</v>
      </c>
      <c r="D41" s="63" t="s">
        <v>187</v>
      </c>
      <c r="E41" s="63" t="s">
        <v>67</v>
      </c>
      <c r="F41" s="13" t="str">
        <f t="shared" ca="1" si="4"/>
        <v>MA_08_06_REC210_IMG32.png</v>
      </c>
      <c r="G41" s="13" t="str">
        <f ca="1">IF($F41&lt;&gt;"",IF($G$4="Recurso",VLOOKUP($E41,OFFSET('Definición técnica de imagenes'!$A$1,MATCH($G$5,'Definición técnica de imagenes'!$A$1:$A$104,0)-1,1,COUNTIF('Definición técnica de imagenes'!$A$3:$A$102,$G$5),5),5,FALSE),'Definición técnica de imagenes'!$F$16),"")</f>
        <v>110 x 110 px</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t="s">
        <v>236</v>
      </c>
      <c r="K41" s="65"/>
    </row>
    <row r="42" spans="1:15" s="11" customFormat="1" ht="27" x14ac:dyDescent="0.25">
      <c r="A42" s="12" t="str">
        <f t="shared" si="6"/>
        <v>IMG33</v>
      </c>
      <c r="B42" s="62">
        <v>189988205</v>
      </c>
      <c r="C42" s="20" t="str">
        <f t="shared" ref="C42:C73" si="7">IF(OR(B42&lt;&gt;"",J42&lt;&gt;""),IF($G$4="Recurso",CONCATENATE($G$4," ",$G$5),$G$4),"")</f>
        <v>Recurso M7A</v>
      </c>
      <c r="D42" s="63" t="s">
        <v>187</v>
      </c>
      <c r="E42" s="63" t="s">
        <v>67</v>
      </c>
      <c r="F42" s="13" t="str">
        <f t="shared" ca="1" si="4"/>
        <v>MA_08_06_REC210_IMG33.png</v>
      </c>
      <c r="G42" s="13" t="str">
        <f ca="1">IF($F42&lt;&gt;"",IF($G$4="Recurso",VLOOKUP($E42,OFFSET('Definición técnica de imagenes'!$A$1,MATCH($G$5,'Definición técnica de imagenes'!$A$1:$A$104,0)-1,1,COUNTIF('Definición técnica de imagenes'!$A$3:$A$102,$G$5),5),5,FALSE),'Definición técnica de imagenes'!$F$16),"")</f>
        <v>110 x 110 px</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t="s">
        <v>237</v>
      </c>
      <c r="K42" s="65"/>
    </row>
    <row r="43" spans="1:15" s="11" customFormat="1" ht="27" x14ac:dyDescent="0.25">
      <c r="A43" s="12" t="str">
        <f t="shared" si="6"/>
        <v>IMG34</v>
      </c>
      <c r="B43" s="62">
        <v>189988205</v>
      </c>
      <c r="C43" s="20" t="str">
        <f t="shared" si="7"/>
        <v>Recurso M7A</v>
      </c>
      <c r="D43" s="63" t="s">
        <v>187</v>
      </c>
      <c r="E43" s="63" t="s">
        <v>67</v>
      </c>
      <c r="F43" s="13" t="str">
        <f t="shared" ca="1" si="4"/>
        <v>MA_08_06_REC210_IMG34.png</v>
      </c>
      <c r="G43" s="13" t="str">
        <f ca="1">IF($F43&lt;&gt;"",IF($G$4="Recurso",VLOOKUP($E43,OFFSET('Definición técnica de imagenes'!$A$1,MATCH($G$5,'Definición técnica de imagenes'!$A$1:$A$104,0)-1,1,COUNTIF('Definición técnica de imagenes'!$A$3:$A$102,$G$5),5),5,FALSE),'Definición técnica de imagenes'!$F$16),"")</f>
        <v>110 x 110 px</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t="s">
        <v>238</v>
      </c>
      <c r="K43" s="65"/>
    </row>
    <row r="44" spans="1:15" s="11" customFormat="1" ht="27" x14ac:dyDescent="0.25">
      <c r="A44" s="12" t="str">
        <f t="shared" si="6"/>
        <v>IMG35</v>
      </c>
      <c r="B44" s="62">
        <v>189988205</v>
      </c>
      <c r="C44" s="20" t="str">
        <f t="shared" si="7"/>
        <v>Recurso M7A</v>
      </c>
      <c r="D44" s="63" t="s">
        <v>187</v>
      </c>
      <c r="E44" s="63" t="s">
        <v>67</v>
      </c>
      <c r="F44" s="13" t="str">
        <f t="shared" ca="1" si="4"/>
        <v>MA_08_06_REC210_IMG35.png</v>
      </c>
      <c r="G44" s="13" t="str">
        <f ca="1">IF($F44&lt;&gt;"",IF($G$4="Recurso",VLOOKUP($E44,OFFSET('Definición técnica de imagenes'!$A$1,MATCH($G$5,'Definición técnica de imagenes'!$A$1:$A$104,0)-1,1,COUNTIF('Definición técnica de imagenes'!$A$3:$A$102,$G$5),5),5,FALSE),'Definición técnica de imagenes'!$F$16),"")</f>
        <v>110 x 110 px</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t="s">
        <v>227</v>
      </c>
      <c r="K44" s="65"/>
    </row>
    <row r="45" spans="1:15" s="11" customFormat="1" ht="27" x14ac:dyDescent="0.25">
      <c r="A45" s="12" t="str">
        <f t="shared" si="6"/>
        <v>IMG36</v>
      </c>
      <c r="B45" s="62">
        <v>222184651</v>
      </c>
      <c r="C45" s="20" t="str">
        <f t="shared" si="7"/>
        <v>Recurso M7A</v>
      </c>
      <c r="D45" s="63" t="s">
        <v>187</v>
      </c>
      <c r="E45" s="63" t="s">
        <v>155</v>
      </c>
      <c r="F45" s="13" t="str">
        <f t="shared" ca="1" si="4"/>
        <v>MA_08_06_REC210_IMG36n.png</v>
      </c>
      <c r="G45" s="13" t="str">
        <f ca="1">IF($F45&lt;&gt;"",IF($G$4="Recurso",VLOOKUP($E45,OFFSET('Definición técnica de imagenes'!$A$1,MATCH($G$5,'Definición técnica de imagenes'!$A$1:$A$104,0)-1,1,COUNTIF('Definición técnica de imagenes'!$A$3:$A$102,$G$5),5),5,FALSE),'Definición técnica de imagenes'!$F$16),"")</f>
        <v>286 x 286 px</v>
      </c>
      <c r="H45" s="13" t="str">
        <f t="shared" ca="1" si="5"/>
        <v>MA_08_06_REC210_IMG36a.png</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500 x 500 px</v>
      </c>
      <c r="J45" s="63" t="s">
        <v>220</v>
      </c>
      <c r="K45" s="65"/>
    </row>
    <row r="46" spans="1:15" s="11" customFormat="1" ht="27" x14ac:dyDescent="0.25">
      <c r="A46" s="12" t="str">
        <f t="shared" si="6"/>
        <v>IMG37</v>
      </c>
      <c r="B46" s="62">
        <v>189988205</v>
      </c>
      <c r="C46" s="20" t="str">
        <f t="shared" si="7"/>
        <v>Recurso M7A</v>
      </c>
      <c r="D46" s="63" t="s">
        <v>187</v>
      </c>
      <c r="E46" s="63" t="s">
        <v>67</v>
      </c>
      <c r="F46" s="13" t="str">
        <f t="shared" ca="1" si="4"/>
        <v>MA_08_06_REC210_IMG37.png</v>
      </c>
      <c r="G46" s="13" t="str">
        <f ca="1">IF($F46&lt;&gt;"",IF($G$4="Recurso",VLOOKUP($E46,OFFSET('Definición técnica de imagenes'!$A$1,MATCH($G$5,'Definición técnica de imagenes'!$A$1:$A$104,0)-1,1,COUNTIF('Definición técnica de imagenes'!$A$3:$A$102,$G$5),5),5,FALSE),'Definición técnica de imagenes'!$F$16),"")</f>
        <v>110 x 110 px</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t="s">
        <v>226</v>
      </c>
      <c r="K46" s="65"/>
    </row>
    <row r="47" spans="1:15" s="11" customFormat="1" ht="27" x14ac:dyDescent="0.25">
      <c r="A47" s="12" t="str">
        <f t="shared" si="6"/>
        <v>IMG38</v>
      </c>
      <c r="B47" s="62">
        <v>189988205</v>
      </c>
      <c r="C47" s="20" t="str">
        <f t="shared" si="7"/>
        <v>Recurso M7A</v>
      </c>
      <c r="D47" s="63" t="s">
        <v>187</v>
      </c>
      <c r="E47" s="63" t="s">
        <v>67</v>
      </c>
      <c r="F47" s="13" t="str">
        <f t="shared" ca="1" si="4"/>
        <v>MA_08_06_REC210_IMG38.png</v>
      </c>
      <c r="G47" s="13" t="str">
        <f ca="1">IF($F47&lt;&gt;"",IF($G$4="Recurso",VLOOKUP($E47,OFFSET('Definición técnica de imagenes'!$A$1,MATCH($G$5,'Definición técnica de imagenes'!$A$1:$A$104,0)-1,1,COUNTIF('Definición técnica de imagenes'!$A$3:$A$102,$G$5),5),5,FALSE),'Definición técnica de imagenes'!$F$16),"")</f>
        <v>110 x 110 px</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t="s">
        <v>221</v>
      </c>
      <c r="K47" s="65"/>
    </row>
    <row r="48" spans="1:15" s="11" customFormat="1" ht="27" x14ac:dyDescent="0.25">
      <c r="A48" s="12" t="str">
        <f t="shared" si="6"/>
        <v>IMG39</v>
      </c>
      <c r="B48" s="62">
        <v>189988205</v>
      </c>
      <c r="C48" s="20" t="str">
        <f t="shared" si="7"/>
        <v>Recurso M7A</v>
      </c>
      <c r="D48" s="63" t="s">
        <v>187</v>
      </c>
      <c r="E48" s="63" t="s">
        <v>67</v>
      </c>
      <c r="F48" s="13" t="str">
        <f t="shared" ca="1" si="4"/>
        <v>MA_08_06_REC210_IMG39.png</v>
      </c>
      <c r="G48" s="13" t="str">
        <f ca="1">IF($F48&lt;&gt;"",IF($G$4="Recurso",VLOOKUP($E48,OFFSET('Definición técnica de imagenes'!$A$1,MATCH($G$5,'Definición técnica de imagenes'!$A$1:$A$104,0)-1,1,COUNTIF('Definición técnica de imagenes'!$A$3:$A$102,$G$5),5),5,FALSE),'Definición técnica de imagenes'!$F$16),"")</f>
        <v>110 x 110 px</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t="s">
        <v>222</v>
      </c>
      <c r="K48" s="65"/>
    </row>
    <row r="49" spans="1:11" s="11" customFormat="1" ht="27" x14ac:dyDescent="0.25">
      <c r="A49" s="12" t="str">
        <f t="shared" si="6"/>
        <v>IMG40</v>
      </c>
      <c r="B49" s="62">
        <v>189988205</v>
      </c>
      <c r="C49" s="20" t="str">
        <f t="shared" si="7"/>
        <v>Recurso M7A</v>
      </c>
      <c r="D49" s="63" t="s">
        <v>187</v>
      </c>
      <c r="E49" s="63" t="s">
        <v>67</v>
      </c>
      <c r="F49" s="13" t="str">
        <f t="shared" ca="1" si="4"/>
        <v>MA_08_06_REC210_IMG40.png</v>
      </c>
      <c r="G49" s="13" t="str">
        <f ca="1">IF($F49&lt;&gt;"",IF($G$4="Recurso",VLOOKUP($E49,OFFSET('Definición técnica de imagenes'!$A$1,MATCH($G$5,'Definición técnica de imagenes'!$A$1:$A$104,0)-1,1,COUNTIF('Definición técnica de imagenes'!$A$3:$A$102,$G$5),5),5,FALSE),'Definición técnica de imagenes'!$F$16),"")</f>
        <v>110 x 110 px</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t="s">
        <v>223</v>
      </c>
      <c r="K49" s="65"/>
    </row>
    <row r="50" spans="1:11" s="11" customFormat="1" ht="27" x14ac:dyDescent="0.25">
      <c r="A50" s="12" t="str">
        <f t="shared" si="6"/>
        <v>IMG41</v>
      </c>
      <c r="B50" s="62">
        <v>222184651</v>
      </c>
      <c r="C50" s="20" t="str">
        <f t="shared" si="7"/>
        <v>Recurso M7A</v>
      </c>
      <c r="D50" s="63" t="s">
        <v>187</v>
      </c>
      <c r="E50" s="63" t="s">
        <v>155</v>
      </c>
      <c r="F50" s="13" t="str">
        <f t="shared" ca="1" si="4"/>
        <v>MA_08_06_REC210_IMG41n.png</v>
      </c>
      <c r="G50" s="13" t="str">
        <f ca="1">IF($F50&lt;&gt;"",IF($G$4="Recurso",VLOOKUP($E50,OFFSET('Definición técnica de imagenes'!$A$1,MATCH($G$5,'Definición técnica de imagenes'!$A$1:$A$104,0)-1,1,COUNTIF('Definición técnica de imagenes'!$A$3:$A$102,$G$5),5),5,FALSE),'Definición técnica de imagenes'!$F$16),"")</f>
        <v>286 x 286 px</v>
      </c>
      <c r="H50" s="13" t="str">
        <f t="shared" ca="1" si="5"/>
        <v>MA_08_06_REC210_IMG41a.png</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500 x 500 px</v>
      </c>
      <c r="J50" s="63" t="s">
        <v>224</v>
      </c>
      <c r="K50" s="65"/>
    </row>
    <row r="51" spans="1:11" s="11" customFormat="1" ht="27" x14ac:dyDescent="0.25">
      <c r="A51" s="12" t="str">
        <f t="shared" ref="A51:A82" si="8">IF(OR(B51&lt;&gt;"",J51&lt;&gt;""),CONCATENATE(LEFT(A50,3),IF(MID(A50,4,2)+1&lt;10,CONCATENATE("0",MID(A50,4,2)+1),MID(A50,4,2)+1)),"")</f>
        <v>IMG42</v>
      </c>
      <c r="B51" s="62">
        <v>189988205</v>
      </c>
      <c r="C51" s="20" t="str">
        <f t="shared" si="7"/>
        <v>Recurso M7A</v>
      </c>
      <c r="D51" s="63" t="s">
        <v>187</v>
      </c>
      <c r="E51" s="63" t="s">
        <v>67</v>
      </c>
      <c r="F51" s="13" t="str">
        <f t="shared" ca="1" si="4"/>
        <v>MA_08_06_REC210_IMG42.png</v>
      </c>
      <c r="G51" s="13" t="str">
        <f ca="1">IF($F51&lt;&gt;"",IF($G$4="Recurso",VLOOKUP($E51,OFFSET('Definición técnica de imagenes'!$A$1,MATCH($G$5,'Definición técnica de imagenes'!$A$1:$A$104,0)-1,1,COUNTIF('Definición técnica de imagenes'!$A$3:$A$102,$G$5),5),5,FALSE),'Definición técnica de imagenes'!$F$16),"")</f>
        <v>110 x 110 px</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t="s">
        <v>235</v>
      </c>
      <c r="K51" s="65"/>
    </row>
    <row r="52" spans="1:11" s="11" customFormat="1" ht="27" x14ac:dyDescent="0.25">
      <c r="A52" s="12" t="str">
        <f t="shared" si="8"/>
        <v>IMG43</v>
      </c>
      <c r="B52" s="62">
        <v>189988205</v>
      </c>
      <c r="C52" s="20" t="str">
        <f t="shared" si="7"/>
        <v>Recurso M7A</v>
      </c>
      <c r="D52" s="63" t="s">
        <v>187</v>
      </c>
      <c r="E52" s="63" t="s">
        <v>67</v>
      </c>
      <c r="F52" s="13" t="str">
        <f t="shared" ca="1" si="4"/>
        <v>MA_08_06_REC210_IMG43.png</v>
      </c>
      <c r="G52" s="13" t="str">
        <f ca="1">IF($F52&lt;&gt;"",IF($G$4="Recurso",VLOOKUP($E52,OFFSET('Definición técnica de imagenes'!$A$1,MATCH($G$5,'Definición técnica de imagenes'!$A$1:$A$104,0)-1,1,COUNTIF('Definición técnica de imagenes'!$A$3:$A$102,$G$5),5),5,FALSE),'Definición técnica de imagenes'!$F$16),"")</f>
        <v>110 x 110 px</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t="s">
        <v>232</v>
      </c>
      <c r="K52" s="65"/>
    </row>
    <row r="53" spans="1:11" s="11" customFormat="1" ht="27" x14ac:dyDescent="0.25">
      <c r="A53" s="12" t="str">
        <f t="shared" si="8"/>
        <v>IMG44</v>
      </c>
      <c r="B53" s="62">
        <v>189988205</v>
      </c>
      <c r="C53" s="20" t="str">
        <f t="shared" si="7"/>
        <v>Recurso M7A</v>
      </c>
      <c r="D53" s="63" t="s">
        <v>187</v>
      </c>
      <c r="E53" s="63" t="s">
        <v>67</v>
      </c>
      <c r="F53" s="13" t="str">
        <f t="shared" ca="1" si="4"/>
        <v>MA_08_06_REC210_IMG44.png</v>
      </c>
      <c r="G53" s="13" t="str">
        <f ca="1">IF($F53&lt;&gt;"",IF($G$4="Recurso",VLOOKUP($E53,OFFSET('Definición técnica de imagenes'!$A$1,MATCH($G$5,'Definición técnica de imagenes'!$A$1:$A$104,0)-1,1,COUNTIF('Definición técnica de imagenes'!$A$3:$A$102,$G$5),5),5,FALSE),'Definición técnica de imagenes'!$F$16),"")</f>
        <v>110 x 110 px</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t="s">
        <v>233</v>
      </c>
      <c r="K53" s="65"/>
    </row>
    <row r="54" spans="1:11" s="11" customFormat="1" ht="27" x14ac:dyDescent="0.25">
      <c r="A54" s="12" t="str">
        <f t="shared" si="8"/>
        <v>IMG45</v>
      </c>
      <c r="B54" s="62">
        <v>189988205</v>
      </c>
      <c r="C54" s="20" t="str">
        <f t="shared" si="7"/>
        <v>Recurso M7A</v>
      </c>
      <c r="D54" s="63" t="s">
        <v>187</v>
      </c>
      <c r="E54" s="63" t="s">
        <v>67</v>
      </c>
      <c r="F54" s="13" t="str">
        <f t="shared" ca="1" si="4"/>
        <v>MA_08_06_REC210_IMG45.png</v>
      </c>
      <c r="G54" s="13" t="str">
        <f ca="1">IF($F54&lt;&gt;"",IF($G$4="Recurso",VLOOKUP($E54,OFFSET('Definición técnica de imagenes'!$A$1,MATCH($G$5,'Definición técnica de imagenes'!$A$1:$A$104,0)-1,1,COUNTIF('Definición técnica de imagenes'!$A$3:$A$102,$G$5),5),5,FALSE),'Definición técnica de imagenes'!$F$16),"")</f>
        <v>110 x 110 px</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t="s">
        <v>234</v>
      </c>
      <c r="K54" s="65"/>
    </row>
    <row r="55" spans="1:11" s="11" customFormat="1" ht="27" x14ac:dyDescent="0.25">
      <c r="A55" s="12" t="str">
        <f t="shared" si="8"/>
        <v>IMG46</v>
      </c>
      <c r="B55" s="62">
        <v>222184651</v>
      </c>
      <c r="C55" s="20" t="str">
        <f t="shared" si="7"/>
        <v>Recurso M7A</v>
      </c>
      <c r="D55" s="63" t="s">
        <v>187</v>
      </c>
      <c r="E55" s="63" t="s">
        <v>155</v>
      </c>
      <c r="F55" s="13" t="str">
        <f t="shared" ca="1" si="4"/>
        <v>MA_08_06_REC210_IMG46n.png</v>
      </c>
      <c r="G55" s="13" t="str">
        <f ca="1">IF($F55&lt;&gt;"",IF($G$4="Recurso",VLOOKUP($E55,OFFSET('Definición técnica de imagenes'!$A$1,MATCH($G$5,'Definición técnica de imagenes'!$A$1:$A$104,0)-1,1,COUNTIF('Definición técnica de imagenes'!$A$3:$A$102,$G$5),5),5,FALSE),'Definición técnica de imagenes'!$F$16),"")</f>
        <v>286 x 286 px</v>
      </c>
      <c r="H55" s="13" t="str">
        <f t="shared" ca="1" si="5"/>
        <v>MA_08_06_REC210_IMG46a.png</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500 x 500 px</v>
      </c>
      <c r="J55" s="63" t="s">
        <v>225</v>
      </c>
      <c r="K55" s="65"/>
    </row>
    <row r="56" spans="1:11" s="11" customFormat="1" ht="27" x14ac:dyDescent="0.25">
      <c r="A56" s="12" t="str">
        <f t="shared" si="8"/>
        <v>IMG47</v>
      </c>
      <c r="B56" s="62">
        <v>189988205</v>
      </c>
      <c r="C56" s="20" t="str">
        <f t="shared" si="7"/>
        <v>Recurso M7A</v>
      </c>
      <c r="D56" s="63" t="s">
        <v>187</v>
      </c>
      <c r="E56" s="63" t="s">
        <v>67</v>
      </c>
      <c r="F56" s="13" t="str">
        <f t="shared" ca="1" si="4"/>
        <v>MA_08_06_REC210_IMG47.png</v>
      </c>
      <c r="G56" s="13" t="str">
        <f ca="1">IF($F56&lt;&gt;"",IF($G$4="Recurso",VLOOKUP($E56,OFFSET('Definición técnica de imagenes'!$A$1,MATCH($G$5,'Definición técnica de imagenes'!$A$1:$A$104,0)-1,1,COUNTIF('Definición técnica de imagenes'!$A$3:$A$102,$G$5),5),5,FALSE),'Definición técnica de imagenes'!$F$16),"")</f>
        <v>110 x 110 px</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t="s">
        <v>231</v>
      </c>
      <c r="K56" s="65"/>
    </row>
    <row r="57" spans="1:11" s="11" customFormat="1" ht="27" x14ac:dyDescent="0.25">
      <c r="A57" s="12" t="str">
        <f t="shared" si="8"/>
        <v>IMG48</v>
      </c>
      <c r="B57" s="62">
        <v>189988205</v>
      </c>
      <c r="C57" s="20" t="str">
        <f t="shared" si="7"/>
        <v>Recurso M7A</v>
      </c>
      <c r="D57" s="63" t="s">
        <v>187</v>
      </c>
      <c r="E57" s="63" t="s">
        <v>67</v>
      </c>
      <c r="F57" s="13" t="str">
        <f t="shared" ca="1" si="4"/>
        <v>MA_08_06_REC210_IMG48.png</v>
      </c>
      <c r="G57" s="13" t="str">
        <f ca="1">IF($F57&lt;&gt;"",IF($G$4="Recurso",VLOOKUP($E57,OFFSET('Definición técnica de imagenes'!$A$1,MATCH($G$5,'Definición técnica de imagenes'!$A$1:$A$104,0)-1,1,COUNTIF('Definición técnica de imagenes'!$A$3:$A$102,$G$5),5),5,FALSE),'Definición técnica de imagenes'!$F$16),"")</f>
        <v>110 x 110 px</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t="s">
        <v>230</v>
      </c>
      <c r="K57" s="65"/>
    </row>
    <row r="58" spans="1:11" s="11" customFormat="1" ht="27" x14ac:dyDescent="0.25">
      <c r="A58" s="12" t="str">
        <f t="shared" si="8"/>
        <v>IMG49</v>
      </c>
      <c r="B58" s="62">
        <v>189988205</v>
      </c>
      <c r="C58" s="20" t="str">
        <f t="shared" si="7"/>
        <v>Recurso M7A</v>
      </c>
      <c r="D58" s="63" t="s">
        <v>187</v>
      </c>
      <c r="E58" s="63" t="s">
        <v>67</v>
      </c>
      <c r="F58" s="13" t="str">
        <f t="shared" ca="1" si="4"/>
        <v>MA_08_06_REC210_IMG49.png</v>
      </c>
      <c r="G58" s="13" t="str">
        <f ca="1">IF($F58&lt;&gt;"",IF($G$4="Recurso",VLOOKUP($E58,OFFSET('Definición técnica de imagenes'!$A$1,MATCH($G$5,'Definición técnica de imagenes'!$A$1:$A$104,0)-1,1,COUNTIF('Definición técnica de imagenes'!$A$3:$A$102,$G$5),5),5,FALSE),'Definición técnica de imagenes'!$F$16),"")</f>
        <v>110 x 110 px</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t="s">
        <v>229</v>
      </c>
      <c r="K58" s="65"/>
    </row>
    <row r="59" spans="1:11" s="11" customFormat="1" ht="27" x14ac:dyDescent="0.25">
      <c r="A59" s="12" t="str">
        <f t="shared" si="8"/>
        <v>IMG50</v>
      </c>
      <c r="B59" s="62">
        <v>189988205</v>
      </c>
      <c r="C59" s="20" t="str">
        <f t="shared" si="7"/>
        <v>Recurso M7A</v>
      </c>
      <c r="D59" s="63" t="s">
        <v>187</v>
      </c>
      <c r="E59" s="63" t="s">
        <v>67</v>
      </c>
      <c r="F59" s="13" t="str">
        <f t="shared" ca="1" si="4"/>
        <v>MA_08_06_REC210_IMG50.png</v>
      </c>
      <c r="G59" s="13" t="str">
        <f ca="1">IF($F59&lt;&gt;"",IF($G$4="Recurso",VLOOKUP($E59,OFFSET('Definición técnica de imagenes'!$A$1,MATCH($G$5,'Definición técnica de imagenes'!$A$1:$A$104,0)-1,1,COUNTIF('Definición técnica de imagenes'!$A$3:$A$102,$G$5),5),5,FALSE),'Definición técnica de imagenes'!$F$16),"")</f>
        <v>110 x 110 px</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t="s">
        <v>228</v>
      </c>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25" style="22" customWidth="1"/>
    <col min="2" max="2" width="11" style="22"/>
    <col min="3" max="3" width="13.75" style="22" customWidth="1"/>
    <col min="4" max="4" width="11.2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LE_07_04_CO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SolicitudGrafica_LE_07_04_CO.xls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LE_07_04_REC10</v>
      </c>
      <c r="E17" s="97"/>
      <c r="F17" s="98"/>
      <c r="J17" s="22">
        <v>14</v>
      </c>
      <c r="K17" s="22">
        <v>14</v>
      </c>
    </row>
    <row r="18" spans="1:11" ht="79.5" thickBot="1" x14ac:dyDescent="0.3">
      <c r="A18" s="33" t="s">
        <v>48</v>
      </c>
      <c r="B18" s="31"/>
      <c r="C18" s="59" t="s">
        <v>120</v>
      </c>
      <c r="D18" s="88" t="str">
        <f>CONCATENATE("SolicitudGrafica_",D17,".xls")</f>
        <v>SolicitudGrafica_LE_07_04_REC10.xls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476250</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1009650</xdr:colOff>
                    <xdr:row>15</xdr:row>
                    <xdr:rowOff>476250</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476250</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476250</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5" defaultRowHeight="15.75" x14ac:dyDescent="0.25"/>
  <cols>
    <col min="1" max="1" width="21" style="22" customWidth="1"/>
    <col min="2" max="2" width="24.25" style="22" customWidth="1"/>
    <col min="3" max="3" width="16.875" style="22" customWidth="1"/>
    <col min="4" max="4" width="12.75" style="22" customWidth="1"/>
    <col min="5" max="5" width="6.75" style="22" customWidth="1"/>
    <col min="6" max="7" width="12.75" style="22" customWidth="1"/>
    <col min="8" max="8" width="24.5" style="22" customWidth="1"/>
    <col min="9" max="9" width="27.25" style="22" customWidth="1"/>
    <col min="10" max="10" width="44.5" style="22" customWidth="1"/>
    <col min="11" max="16384" width="10.75" style="22"/>
  </cols>
  <sheetData>
    <row r="1" spans="1:10" x14ac:dyDescent="0.25">
      <c r="A1" s="105" t="s">
        <v>56</v>
      </c>
      <c r="B1" s="105" t="s">
        <v>149</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0"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4" customFormat="1" ht="14.65" customHeight="1" x14ac:dyDescent="0.25">
      <c r="A15" s="72" t="s">
        <v>96</v>
      </c>
      <c r="B15" s="72"/>
      <c r="C15" s="72" t="s">
        <v>97</v>
      </c>
      <c r="D15" s="73" t="s">
        <v>98</v>
      </c>
      <c r="E15" s="72" t="s">
        <v>93</v>
      </c>
      <c r="F15" s="72" t="s">
        <v>117</v>
      </c>
      <c r="G15" s="72"/>
      <c r="H15" s="73" t="s">
        <v>122</v>
      </c>
      <c r="I15" s="72"/>
      <c r="J15" s="74"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69"/>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69"/>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2015-12-12T17:33:56Z</dcterms:modified>
</cp:coreProperties>
</file>