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H18" i="1"/>
  <c r="H17" i="1"/>
  <c r="H16" i="1"/>
  <c r="H15" i="1"/>
  <c r="H14" i="1"/>
  <c r="H13" i="1"/>
  <c r="H12"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<sst xmlns="http://schemas.openxmlformats.org/spreadsheetml/2006/main" count="398" uniqueCount="204">
  <si>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</si>
  <si>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</si>
  <si>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</si>
  <si>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</si>
  <si>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</si>
  <si>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</si>
  <si>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</si>
  <si>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</si>
  <si>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</si>
  <si>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</si>
  <si>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</si>
  <si>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</si>
  <si>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</si>
  <si>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</si>
  <si>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</si>
  <si>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</si>
  <si>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</si>
  <si>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</si>
  <si>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</si>
  <si>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</si>
  <si>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</si>
  <si>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</si>
  <si>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</si>
  <si>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</si>
  <si>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</si>
  <si>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</si>
  <si>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</si>
  <si>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</si>
  <si>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</si>
  <si>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</si>
  <si>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</si>
  <si>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</si>
  <si>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</si>
  <si>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</si>
  <si>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</si>
  <si>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</si>
  <si>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</si>
  <si>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</si>
  <si>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</si>
  <si>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</si>
  <si>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</si>
  <si>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</si>
  <si>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</si>
  <si>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</si>
  <si>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</si>
  <si>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</si>
  <si>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</si>
  <si>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</si>
  <si>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</si>
  <si>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</si>
  <si>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</si>
  <si>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</si>
  <si>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</si>
  <si>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</si>
  <si>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</si>
  <si>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</si>
  <si>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</si>
  <si>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</si>
  <si>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</si>
  <si>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</si>
  <si>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</si>
  <si>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</si>
  <si>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</si>
  <si>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</si>
  <si>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</si>
  <si>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</si>
  <si>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</si>
  <si>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</si>
  <si>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</si>
  <si>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</si>
  <si>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</si>
  <si>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</si>
  <si>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</si>
  <si>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</si>
  <si>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</si>
  <si>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</si>
  <si>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</si>
  <si>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</si>
  <si>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</si>
  <si>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</si>
  <si>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</si>
  <si>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</si>
  <si>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</si>
  <si>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</si>
  <si>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</si>
  <si>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</si>
  <si>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</si>
  <si>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</si>
  <si>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</si>
  <si>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</si>
  <si>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</si>
  <si>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</si>
  <si>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</si>
  <si>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</si>
  <si>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</si>
  <si>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</si>
  <si>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</si>
  <si>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</si>
  <si>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</si>
  <si>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</si>
  <si>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</si>
  <si>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</si>
  <si>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</si>
  <si>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</si>
  <si>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</si>
  <si>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</si>
  <si>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</si>
  <si>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</si>
  <si>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</si>
  <si>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</si>
  <si>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</si>
  <si>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</si>
  <si>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</si>
  <si>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</si>
  <si>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</si>
  <si>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</si>
  <si>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</si>
  <si>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</si>
  <si>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</si>
  <si>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</si>
  <si>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</si>
  <si>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</si>
  <si>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</si>
  <si>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</si>
  <si>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</si>
  <si>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</si>
  <si>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</si>
  <si>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</si>
  <si>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</si>
  <si>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</si>
  <si>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</si>
  <si>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</si>
  <si>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</si>
  <si>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</si>
  <si>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</si>
  <si>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</si>
  <si>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</si>
  <si>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</si>
  <si>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</si>
  <si>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</si>
  <si>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</si>
  <si>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</si>
  <si>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</si>
  <si>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</si>
  <si>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</si>
  <si>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</si>
  <si>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</si>
  <si>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</si>
  <si>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</si>
  <si>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</si>
  <si>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</si>
  <si>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</si>
  <si>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</si>
  <si>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</si>
  <si>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</si>
  <si>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</si>
  <si>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</si>
  <si>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</si>
  <si>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</si>
  <si>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</si>
  <si>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</si>
  <si>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</si>
  <si>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</si>
  <si>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</si>
  <si>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</si>
  <si>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</si>
  <si>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</si>
  <si>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</si>
  <si>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</si>
  <si>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</si>
  <si>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</si>
  <si>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</si>
  <si>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</si>
  <si>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</si>
  <si>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</si>
  <si>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</si>
  <si>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</si>
  <si>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</si>
  <si>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</si>
  <si>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</si>
  <si>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</si>
  <si>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</si>
  <si>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</si>
  <si>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</si>
  <si>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</si>
  <si>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</si>
  <si>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</si>
  <si>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ecuaciones en nuestro entorno</t>
  </si>
  <si>
    <t>Ilustración</t>
  </si>
  <si>
    <t>profesor explicando una estadística en el tablero</t>
  </si>
  <si>
    <t>ninguna</t>
  </si>
  <si>
    <t>cuatro mangos y un vaso con jugo</t>
  </si>
  <si>
    <t>gráfica estadística con valores $100 000 y $150 000 en las dos bolsas grandes y “x” en la bolsa pequeña, en el eje horizontal  van los meses septiembre, octubre y noviembre</t>
  </si>
  <si>
    <t>una cancha con la medida del largo 12 metros</t>
  </si>
  <si>
    <t>ventana y se debe quitar el fondo negro</t>
  </si>
  <si>
    <t xml:space="preserve">ver descripción de la imagen </t>
  </si>
  <si>
    <t>explicación de las partes de una ecuación, va en la ventana de explicación</t>
  </si>
  <si>
    <t>profesor y alumnos</t>
  </si>
  <si>
    <t>pantalón y zapatillas</t>
  </si>
  <si>
    <t>cancha deportiva con medidas específicas</t>
  </si>
  <si>
    <t>La letra x debe estar en mínuscula y en cursiva</t>
  </si>
  <si>
    <t>MA_08_06_REC30</t>
  </si>
  <si>
    <t>Josué Malagón</t>
  </si>
  <si>
    <t>Por favor tambien construir imagen en fomrato med y thumb para icono de recurso.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</si>
</sst>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5" fillId="0" borderId="0" xfId="51"/>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1285875</xdr:colOff>
      <xdr:row>11</xdr:row>
      <xdr:rowOff>66675</xdr:rowOff>
    </xdr:from>
    <xdr:to>
      <xdr:col>10</xdr:col>
      <xdr:colOff>4181574</xdr:colOff>
      <xdr:row>12</xdr:row>
      <xdr:rowOff>41275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649825" y="2571750"/>
          <a:ext cx="2895699" cy="2889250"/>
        </a:xfrm>
        <a:prstGeom prst="rect">
          <a:avLst/>
        </a:prstGeom>
      </xdr:spPr>
    </xdr:pic>
    <xdr:clientData/>
  </xdr:twoCellAnchor>
  <xdr:twoCellAnchor editAs="oneCell">
    <xdr:from>
      <xdr:col>10</xdr:col>
      <xdr:colOff>0</xdr:colOff>
      <xdr:row>12</xdr:row>
      <xdr:rowOff>0</xdr:rowOff>
    </xdr:from>
    <xdr:to>
      <xdr:col>10</xdr:col>
      <xdr:colOff>4286849</xdr:colOff>
      <xdr:row>12</xdr:row>
      <xdr:rowOff>2143424</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5405438"/>
          <a:ext cx="4286849" cy="2143424"/>
        </a:xfrm>
        <a:prstGeom prst="rect">
          <a:avLst/>
        </a:prstGeom>
      </xdr:spPr>
    </xdr:pic>
    <xdr:clientData/>
  </xdr:twoCellAnchor>
  <xdr:twoCellAnchor editAs="oneCell">
    <xdr:from>
      <xdr:col>10</xdr:col>
      <xdr:colOff>285750</xdr:colOff>
      <xdr:row>14</xdr:row>
      <xdr:rowOff>104775</xdr:rowOff>
    </xdr:from>
    <xdr:to>
      <xdr:col>15</xdr:col>
      <xdr:colOff>219800</xdr:colOff>
      <xdr:row>15</xdr:row>
      <xdr:rowOff>184</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49700" y="8639175"/>
          <a:ext cx="5191850" cy="1314634"/>
        </a:xfrm>
        <a:prstGeom prst="rect">
          <a:avLst/>
        </a:prstGeom>
      </xdr:spPr>
    </xdr:pic>
    <xdr:clientData/>
  </xdr:twoCellAnchor>
  <xdr:twoCellAnchor editAs="oneCell">
    <xdr:from>
      <xdr:col>10</xdr:col>
      <xdr:colOff>638175</xdr:colOff>
      <xdr:row>16</xdr:row>
      <xdr:rowOff>190500</xdr:rowOff>
    </xdr:from>
    <xdr:to>
      <xdr:col>10</xdr:col>
      <xdr:colOff>4934550</xdr:colOff>
      <xdr:row>17</xdr:row>
      <xdr:rowOff>2886479</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002125" y="10353675"/>
          <a:ext cx="4296375" cy="2896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310933118/stock-vector-green-soccer-field-illustration.html?src=Rjpx8pDHjgqHKo3eVtDnbA-1-86" TargetMode="External"/><Relationship Id="rId3" Type="http://schemas.openxmlformats.org/officeDocument/2006/relationships/hyperlink" Target="http://www.shutterstock.com/pic-323659688/stock-vector-diagram-graph-icon.html?src=OuA69m37_S4IojcqIm-jdw-1-45" TargetMode="External"/><Relationship Id="rId7" Type="http://schemas.openxmlformats.org/officeDocument/2006/relationships/hyperlink" Target="http://www.shutterstock.com/pic-346524599/stock-photo-close-up-image-of-girl-sitting-on-the-bench-filtered-image.html?src=i2bCR8R_qcHCAR0BxFo3Yg-1-45" TargetMode="External"/><Relationship Id="rId2" Type="http://schemas.openxmlformats.org/officeDocument/2006/relationships/hyperlink" Target="http://www.shutterstock.com/pic-303873320/stock-photo--marian-plum-juice-and-fruit-isolation-white-background.html?src=semi8cxKXMcDIYfuNzJhFQ-2-98" TargetMode="External"/><Relationship Id="rId1" Type="http://schemas.openxmlformats.org/officeDocument/2006/relationships/hyperlink" Target="http://www.shutterstock.com/pic-247897912/stock-vector-businessman-character-schedule.html?src=pp-photo-254892535-aWcyTlhl1PmwkF3_w-BRKw-1" TargetMode="External"/><Relationship Id="rId6" Type="http://schemas.openxmlformats.org/officeDocument/2006/relationships/hyperlink" Target="http://www.shutterstock.com/pic-174265457/stock-photo-students-in-class.html?src=KSnVbVTnLRl5DCOlmwOMQw-1-48" TargetMode="External"/><Relationship Id="rId5" Type="http://schemas.openxmlformats.org/officeDocument/2006/relationships/hyperlink" Target="http://www.shutterstock.com/pic-345421457/stock-photo-brown-wooden-window-isolated-on-black-background.html?src=ER6I3bZjKBIi9xpGJNoXPg-1-52" TargetMode="External"/><Relationship Id="rId10" Type="http://schemas.openxmlformats.org/officeDocument/2006/relationships/drawing" Target="../drawings/drawing1.xml"/><Relationship Id="rId4" Type="http://schemas.openxmlformats.org/officeDocument/2006/relationships/hyperlink" Target="http://www.shutterstock.com/pic-300507260/stock-photo-futsal-court-d-perspective.html?src=FiVTX3WeLulHXPkZhWo1wg-1-77"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Normal="10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9"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9">
        <v>8</v>
      </c>
      <c r="D3" s="90"/>
      <c r="F3" s="82">
        <v>42343</v>
      </c>
      <c r="G3" s="83"/>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91" t="s">
        <v>202</v>
      </c>
      <c r="D5" s="92"/>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v>247897912</v>
      </c>
      <c r="C10" s="20" t="str">
        <f t="shared" ref="C10:C41" si="0">IF(OR(B10&lt;&gt;"",J10&lt;&gt;""),IF($G$4="Recurso",CONCATENATE($G$4," ",$G$5),$G$4),"")</f>
        <v>Recurso F4</v>
      </c>
      <c r="D10" s="63" t="s">
        <v>188</v>
      </c>
      <c r="E10" s="63" t="s">
        <v>150</v>
      </c>
      <c r="F10" s="13" t="str">
        <f t="shared" ref="F10" ca="1" si="1">IF(OR(B10&lt;&gt;"",J10&lt;&gt;""),CONCATENATE($C$7,"_",$A10,IF($G$4="Cuaderno de Estudio","_small",CONCATENATE(IF(I10="","","n"),IF(LEFT($G$5,1)="F",".jpg",".png")))),"")</f>
        <v>MA_08_06_REC30_IMG01.jpg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9" t="s">
        <v>189</v>
      </c>
      <c r="K10" s="64" t="s">
        <v>203</v>
      </c>
      <c r="O10" s="2" t="str">
        <f>'Definición técnica de imagenes'!A12</f>
        <v>M12D</v>
      </c>
    </row>
    <row r="11" spans="1:16" s="11" customFormat="1" ht="13.9" customHeight="1" x14ac:dyDescent="0.25">
      <c r="A11" s="12" t="str">
        <f t="shared" ref="A11:A18" si="3">IF(OR(B11&lt;&gt;"",J11&lt;&gt;""),CONCATENATE(LEFT(A10,3),IF(MID(A10,4,2)+1&lt;10,CONCATENATE("0",MID(A10,4,2)+1))),"")</f>
        <v>IMG02</v>
      </c>
      <c r="B11" s="78">
        <v>303873320</v>
      </c>
      <c r="C11" s="20" t="str">
        <f t="shared" si="0"/>
        <v>Recurso F4</v>
      </c>
      <c r="D11" s="63" t="s">
        <v>188</v>
      </c>
      <c r="E11" s="63" t="s">
        <v>155</v>
      </c>
      <c r="F11" s="13" t="str">
        <f t="shared" ref="F11:F74" ca="1" si="4">IF(OR(B11&lt;&gt;"",J11&lt;&gt;""),CONCATENATE($C$7,"_",$A11,IF($G$4="Cuaderno de Estudio","_small",CONCATENATE(IF(I11="","","n"),IF(LEFT($G$5,1)="F",".jpg",".png")))),"")</f>
        <v>MA_08_06_REC30_IMG02.jpg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79" t="s">
        <v>191</v>
      </c>
      <c r="K11" s="65" t="s">
        <v>190</v>
      </c>
      <c r="O11" s="2" t="str">
        <f>'Definición técnica de imagenes'!A13</f>
        <v>M101</v>
      </c>
    </row>
    <row r="12" spans="1:16" s="11" customFormat="1" ht="230.1" customHeight="1" x14ac:dyDescent="0.25">
      <c r="A12" s="12" t="str">
        <f t="shared" si="3"/>
        <v>IMG03</v>
      </c>
      <c r="B12" s="78">
        <v>323659688</v>
      </c>
      <c r="C12" s="20" t="str">
        <f t="shared" si="0"/>
        <v>Recurso F4</v>
      </c>
      <c r="D12" s="63" t="s">
        <v>188</v>
      </c>
      <c r="E12" s="63" t="s">
        <v>155</v>
      </c>
      <c r="F12" s="13" t="str">
        <f t="shared" ca="1" si="4"/>
        <v>MA_08_06_REC30_IMG03.jpg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79" t="s">
        <v>192</v>
      </c>
      <c r="K12" s="64"/>
      <c r="O12" s="2" t="str">
        <f>'Definición técnica de imagenes'!A18</f>
        <v>Diaporama F1</v>
      </c>
    </row>
    <row r="13" spans="1:16" s="11" customFormat="1" ht="230.1" customHeight="1" x14ac:dyDescent="0.25">
      <c r="A13" s="12" t="str">
        <f t="shared" si="3"/>
        <v>IMG04</v>
      </c>
      <c r="B13" s="78">
        <v>300507260</v>
      </c>
      <c r="C13" s="20" t="str">
        <f t="shared" si="0"/>
        <v>Recurso F4</v>
      </c>
      <c r="D13" s="63" t="s">
        <v>188</v>
      </c>
      <c r="E13" s="63" t="s">
        <v>155</v>
      </c>
      <c r="F13" s="13" t="str">
        <f t="shared" ca="1" si="4"/>
        <v>MA_08_06_REC30_IMG04.jpg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79" t="s">
        <v>193</v>
      </c>
      <c r="K13" s="64"/>
      <c r="O13" s="2" t="str">
        <f>'Definición técnica de imagenes'!A19</f>
        <v>F4</v>
      </c>
    </row>
    <row r="14" spans="1:16" s="11" customFormat="1" ht="15.75" x14ac:dyDescent="0.25">
      <c r="A14" s="12" t="str">
        <f t="shared" si="3"/>
        <v>IMG05</v>
      </c>
      <c r="B14" s="78">
        <v>345421457</v>
      </c>
      <c r="C14" s="20" t="str">
        <f t="shared" si="0"/>
        <v>Recurso F4</v>
      </c>
      <c r="D14" s="63" t="s">
        <v>188</v>
      </c>
      <c r="E14" s="63" t="s">
        <v>155</v>
      </c>
      <c r="F14" s="13" t="str">
        <f t="shared" ca="1" si="4"/>
        <v>MA_08_06_REC30_IMG05.jpg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79" t="s">
        <v>194</v>
      </c>
      <c r="K14" s="64" t="s">
        <v>190</v>
      </c>
      <c r="O14" s="2" t="str">
        <f>'Definición técnica de imagenes'!A22</f>
        <v>F6</v>
      </c>
    </row>
    <row r="15" spans="1:16" s="11" customFormat="1" ht="111.75" customHeight="1" x14ac:dyDescent="0.25">
      <c r="A15" s="12" t="str">
        <f t="shared" si="3"/>
        <v>IMG06</v>
      </c>
      <c r="B15" s="79" t="s">
        <v>195</v>
      </c>
      <c r="C15" s="20" t="str">
        <f t="shared" si="0"/>
        <v>Recurso F4</v>
      </c>
      <c r="D15" s="63" t="s">
        <v>188</v>
      </c>
      <c r="E15" s="63" t="s">
        <v>163</v>
      </c>
      <c r="F15" s="13" t="str">
        <f t="shared" ca="1" si="4"/>
        <v>MA_08_06_REC30_IMG06.jpg</v>
      </c>
      <c r="G15" s="13" t="str">
        <f ca="1">IF($F15&lt;&gt;"",IF($G$4="Recurso",VLOOKUP($E15,OFFSET('Definición técnica de imagenes'!$A$1,MATCH($G$5,'Definición técnica de imagenes'!$A$1:$A$104,0)-1,1,COUNTIF('Definición técnica de imagenes'!$A$3:$A$102,$G$5),5),5,FALSE),'Definición técnica de imagenes'!$F$16),"")</f>
        <v>330 x 475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79" t="s">
        <v>196</v>
      </c>
      <c r="K15" s="66" t="s">
        <v>200</v>
      </c>
      <c r="O15" s="2" t="str">
        <f>'Definición técnica de imagenes'!A24</f>
        <v>F6B</v>
      </c>
    </row>
    <row r="16" spans="1:16" s="11" customFormat="1" ht="16.5" x14ac:dyDescent="0.3">
      <c r="A16" s="12" t="str">
        <f t="shared" si="3"/>
        <v>IMG07</v>
      </c>
      <c r="B16" s="78">
        <v>174265457</v>
      </c>
      <c r="C16" s="20" t="str">
        <f t="shared" si="0"/>
        <v>Recurso F4</v>
      </c>
      <c r="D16" s="63" t="s">
        <v>188</v>
      </c>
      <c r="E16" s="63" t="s">
        <v>155</v>
      </c>
      <c r="F16" s="13" t="str">
        <f t="shared" ca="1" si="4"/>
        <v>MA_08_06_REC30_IMG07.jpg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79" t="s">
        <v>197</v>
      </c>
      <c r="K16" s="68" t="s">
        <v>190</v>
      </c>
      <c r="O16" s="2" t="str">
        <f>'Definición técnica de imagenes'!A25</f>
        <v>F7</v>
      </c>
    </row>
    <row r="17" spans="1:15" s="11" customFormat="1" ht="15.75" x14ac:dyDescent="0.25">
      <c r="A17" s="12" t="str">
        <f t="shared" si="3"/>
        <v>IMG08</v>
      </c>
      <c r="B17" s="78">
        <v>346524599</v>
      </c>
      <c r="C17" s="20" t="str">
        <f t="shared" si="0"/>
        <v>Recurso F4</v>
      </c>
      <c r="D17" s="63" t="s">
        <v>188</v>
      </c>
      <c r="E17" s="63" t="s">
        <v>155</v>
      </c>
      <c r="F17" s="13" t="str">
        <f t="shared" ca="1" si="4"/>
        <v>MA_08_06_REC30_IMG08.jpg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79" t="s">
        <v>198</v>
      </c>
      <c r="K17" s="66" t="s">
        <v>190</v>
      </c>
      <c r="O17" s="2" t="str">
        <f>'Definición técnica de imagenes'!A27</f>
        <v>F7B</v>
      </c>
    </row>
    <row r="18" spans="1:15" s="11" customFormat="1" ht="230.1" customHeight="1" x14ac:dyDescent="0.25">
      <c r="A18" s="12" t="str">
        <f t="shared" si="3"/>
        <v>IMG09</v>
      </c>
      <c r="B18" s="78">
        <v>310933118</v>
      </c>
      <c r="C18" s="20" t="str">
        <f t="shared" si="0"/>
        <v>Recurso F4</v>
      </c>
      <c r="D18" s="63" t="s">
        <v>188</v>
      </c>
      <c r="E18" s="63" t="s">
        <v>155</v>
      </c>
      <c r="F18" s="13" t="str">
        <f t="shared" ca="1" si="4"/>
        <v>MA_08_06_REC30_IMG09.jpg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79" t="s">
        <v>199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247897912/stock-vector-businessman-character-schedule.html?src=pp-photo-254892535-aWcyTlhl1PmwkF3_w-BRKw-1"/>
    <hyperlink ref="B11" r:id="rId2" display="http://www.shutterstock.com/pic-303873320/stock-photo--marian-plum-juice-and-fruit-isolation-white-background.html?src=semi8cxKXMcDIYfuNzJhFQ-2-98"/>
    <hyperlink ref="B12" r:id="rId3" display="http://www.shutterstock.com/pic-323659688/stock-vector-diagram-graph-icon.html?src=OuA69m37_S4IojcqIm-jdw-1-45"/>
    <hyperlink ref="B13" r:id="rId4" display="http://www.shutterstock.com/pic-300507260/stock-photo-futsal-court-d-perspective.html?src=FiVTX3WeLulHXPkZhWo1wg-1-77"/>
    <hyperlink ref="B14" r:id="rId5" display="http://www.shutterstock.com/pic-345421457/stock-photo-brown-wooden-window-isolated-on-black-background.html?src=ER6I3bZjKBIi9xpGJNoXPg-1-52"/>
    <hyperlink ref="B16" r:id="rId6" display="http://www.shutterstock.com/pic-174265457/stock-photo-students-in-class.html?src=KSnVbVTnLRl5DCOlmwOMQw-1-48"/>
    <hyperlink ref="B17" r:id="rId7" display="http://www.shutterstock.com/pic-346524599/stock-photo-close-up-image-of-girl-sitting-on-the-bench-filtered-image.html?src=i2bCR8R_qcHCAR0BxFo3Yg-1-45"/>
    <hyperlink ref="B18" r:id="rId8" display="http://www.shutterstock.com/pic-310933118/stock-vector-green-soccer-field-illustration.html?src=Rjpx8pDHjgqHKo3eVtDnbA-1-86"/>
  </hyperlinks>
  <pageMargins left="0.75" right="0.75" top="1" bottom="1" header="0.5" footer="0.5"/>
  <pageSetup orientation="portrait" horizontalDpi="4294967292" verticalDpi="4294967292" r:id="rId9"/>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MA_07_04_CO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SolicitudGrafica_MA_07_04_CO.xls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MA_07_04_REC10</v>
      </c>
      <c r="E17" s="102"/>
      <c r="F17" s="103"/>
      <c r="J17" s="22">
        <v>14</v>
      </c>
      <c r="K17" s="22">
        <v>14</v>
      </c>
    </row>
    <row r="18" spans="1:11" ht="79.5" thickBot="1" x14ac:dyDescent="0.3">
      <c r="A18" s="33" t="s">
        <v>48</v>
      </c>
      <c r="B18" s="31"/>
      <c r="C18" s="59" t="s">
        <v>120</v>
      </c>
      <c r="D18" s="93" t="str">
        <f>CONCATENATE("SolicitudGrafica_",D17,".xls")</f>
        <v>SolicitudGrafica_MA_07_04_REC10.xls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5</v>
      </c>
      <c r="J20" s="22">
        <v>4</v>
      </c>
      <c r="K20" s="22">
        <v>17</v>
      </c>
    </row>
    <row r="21" spans="1:11" x14ac:dyDescent="0.25">
      <c r="H21" s="22" t="str">
        <f>IF(INDEX(H4:H7,H20)=H4,"MA",IF(INDEX(H4:H7,H20)=H5,"CN",IF(INDEX(H4:H7,H20)=H6,"CS",IF(INDEX(H4:H7,H20)=H7,"LE"))))</f>
        <v>MA</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2015-12-05T22:16:01Z</dcterms:modified>
</cp:coreProperties>
</file>