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EdgarJosué\Desktop\MA_08_06_CO\"/>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8800" windowHeight="1243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concurrentCalc="0"/>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F21" i="1"/>
  <c r="G21" i="1"/>
  <c r="H21" i="1"/>
  <c r="F20" i="1"/>
  <c r="G20" i="1"/>
  <c r="H20" i="1"/>
  <c r="A10" i="1"/>
  <c r="A11" i="1"/>
  <c r="A12" i="1"/>
  <c r="A13" i="1"/>
  <c r="A14" i="1"/>
  <c r="A15" i="1"/>
  <c r="A16" i="1"/>
  <c r="A17" i="1"/>
  <c r="A18" i="1"/>
  <c r="A19" i="1"/>
  <c r="F19" i="1"/>
  <c r="G19" i="1"/>
  <c r="H19" i="1"/>
  <c r="F18" i="1"/>
  <c r="G18" i="1"/>
  <c r="H18" i="1"/>
  <c r="F17" i="1"/>
  <c r="G17" i="1"/>
  <c r="H17" i="1"/>
  <c r="F16" i="1"/>
  <c r="G16" i="1"/>
  <c r="H16" i="1"/>
  <c r="F15" i="1"/>
  <c r="G15" i="1"/>
  <c r="H15" i="1"/>
  <c r="F14" i="1"/>
  <c r="G14" i="1"/>
  <c r="H14" i="1"/>
  <c r="F13" i="1"/>
  <c r="G13" i="1"/>
  <c r="H13" i="1"/>
  <c r="F12" i="1"/>
  <c r="G12" i="1"/>
  <c r="H12" i="1"/>
  <c r="F11" i="1"/>
  <c r="G11" i="1"/>
  <c r="H11" i="1"/>
  <c r="K45" i="2"/>
  <c r="J21" i="2"/>
  <c r="I21" i="2"/>
  <c r="H21" i="2"/>
  <c r="D17" i="2"/>
  <c r="D18" i="2"/>
  <c r="D5" i="2"/>
  <c r="D7"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M8" i="1"/>
  <c r="M7" i="1"/>
  <c r="M6" i="1"/>
  <c r="M5" i="1"/>
  <c r="F5" i="1"/>
  <c r="M4" i="1"/>
  <c r="M3" i="1"/>
  <c r="M2" i="1"/>
  <c r="M1" i="1"/>
  <c r="E9" i="1"/>
  <c r="H10" i="1"/>
  <c r="F10" i="1"/>
  <c r="G10"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<sst xmlns="http://schemas.openxmlformats.org/spreadsheetml/2006/main" count="404" uniqueCount="202">
  <si>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</si>
  <si>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</si>
  <si>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</si>
  <si>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</si>
  <si>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</si>
  <si>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</si>
  <si>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</si>
  <si>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</si>
  <si>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</si>
  <si>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</si>
  <si>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</si>
  <si>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</si>
  <si>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</si>
  <si>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</si>
  <si>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</si>
  <si>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</si>
  <si>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</si>
  <si>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</si>
  <si>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</si>
  <si>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</si>
  <si>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</si>
  <si>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</si>
  <si>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</si>
  <si>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</si>
  <si>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</si>
  <si>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</si>
  <si>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</si>
  <si>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</si>
  <si>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</si>
  <si>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</si>
  <si>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</si>
  <si>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</si>
  <si>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</si>
  <si>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</si>
  <si>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</si>
  <si>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</si>
  <si>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</si>
  <si>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</si>
  <si>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</si>
  <si>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</si>
  <si>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</si>
  <si>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</si>
  <si>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</si>
  <si>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</si>
  <si>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</si>
  <si>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</si>
  <si>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</si>
  <si>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</si>
  <si>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</si>
  <si>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</si>
  <si>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</si>
  <si>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</si>
  <si>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</si>
  <si>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</si>
  <si>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</si>
  <si>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</si>
  <si>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</si>
  <si>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</si>
  <si>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</si>
  <si>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</si>
  <si>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</si>
  <si>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</si>
  <si>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</si>
  <si>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</si>
  <si>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</si>
  <si>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</si>
  <si>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</si>
  <si>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</si>
  <si>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</si>
  <si>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</si>
  <si>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</si>
  <si>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</si>
  <si>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</si>
  <si>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</si>
  <si>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</si>
  <si>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</si>
  <si>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</si>
  <si>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</si>
  <si>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</si>
  <si>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</si>
  <si>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</si>
  <si>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</si>
  <si>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</si>
  <si>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</si>
  <si>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</si>
  <si>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</si>
  <si>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</si>
  <si>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</si>
  <si>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</si>
  <si>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</si>
  <si>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</si>
  <si>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</si>
  <si>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</si>
  <si>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</si>
  <si>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</si>
  <si>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</si>
  <si>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</si>
  <si>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</si>
  <si>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</si>
  <si>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</si>
  <si>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</si>
  <si>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</si>
  <si>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</si>
  <si>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</si>
  <si>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</si>
  <si>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</si>
  <si>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</si>
  <si>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</si>
  <si>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</si>
  <si>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</si>
  <si>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</si>
  <si>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</si>
  <si>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</si>
  <si>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</si>
  <si>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</si>
  <si>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</si>
  <si>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</si>
  <si>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</si>
  <si>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</si>
  <si>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</si>
  <si>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</si>
  <si>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</si>
  <si>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</si>
  <si>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</si>
  <si>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</si>
  <si>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</si>
  <si>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</si>
  <si>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</si>
  <si>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</si>
  <si>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</si>
  <si>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</si>
  <si>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</si>
  <si>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</si>
  <si>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</si>
  <si>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</si>
  <si>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</si>
  <si>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</si>
  <si>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</si>
  <si>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</si>
  <si>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</si>
  <si>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</si>
  <si>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</si>
  <si>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</si>
  <si>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</si>
  <si>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</si>
  <si>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</si>
  <si>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</si>
  <si>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</si>
  <si>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</si>
  <si>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</si>
  <si>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</si>
  <si>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</si>
  <si>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</si>
  <si>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</si>
  <si>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</si>
  <si>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</si>
  <si>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</si>
  <si>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</si>
  <si>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</si>
  <si>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</si>
  <si>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</si>
  <si>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</si>
  <si>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</si>
  <si>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</si>
  <si>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</si>
  <si>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</si>
  <si>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</si>
  <si>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</si>
  <si>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</si>
  <si>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</si>
  <si>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</si>
  <si>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</si>
  <si>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</si>
  <si>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</si>
  <si>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</si>
  <si>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</si>
  <si>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</si>
  <si>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</si>
  <si>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</si>
  <si>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</si>
  <si>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</si>
  <si>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</si>
  <si>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</si>
  <si>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</si>
  <si>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</si>
  <si>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</si>
  <si>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</si>
  <si>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 xml:space="preserve">Identifica una ecuación </t>
  </si>
  <si>
    <t>Ilustración</t>
  </si>
  <si>
    <t>niños participando</t>
  </si>
  <si>
    <t>ninguna</t>
  </si>
  <si>
    <t>niño en el tablero junto con su profesor</t>
  </si>
  <si>
    <t>niño desarrollando la ecuación junto con su profesor</t>
  </si>
  <si>
    <t>profesora explicando a sus alumnos</t>
  </si>
  <si>
    <t>niño estudiando</t>
  </si>
  <si>
    <t>niño estudiando y un lápiz gigante</t>
  </si>
  <si>
    <t>niño en una caja de conocimientos</t>
  </si>
  <si>
    <t>la ecuación de la relatividad y un niño)</t>
  </si>
  <si>
    <t>niños nadando y de fondo formulas</t>
  </si>
  <si>
    <t>niño haciendo cuentas</t>
  </si>
  <si>
    <t>MA_08_06_REC40</t>
  </si>
  <si>
    <t>Josué Malagón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</si>
</sst>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5" x14ac:knownFonts="1">
    <font>
      <sz val="12"/>
      <color theme="1"/>
      <name val="Calibri"/>
      <family val="2"/>
      <scheme val="minor"/>
    </font>
    <font>
      <sz val="11"/>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2">
    <xf numFmtId="0" fontId="0"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cellStyleXfs>
  <cellXfs count="110">
    <xf numFmtId="0" fontId="0" fillId="0" borderId="0" xfId="0"/>
    <xf numFmtId="0" fontId="0" fillId="0" borderId="0" xfId="0" applyBorder="1"/>
    <xf numFmtId="0" fontId="3" fillId="0" borderId="0" xfId="0" applyFont="1" applyBorder="1"/>
    <xf numFmtId="0" fontId="3" fillId="2" borderId="1" xfId="0" applyFont="1" applyFill="1" applyBorder="1"/>
    <xf numFmtId="0" fontId="3" fillId="2" borderId="4" xfId="0" applyFont="1" applyFill="1" applyBorder="1"/>
    <xf numFmtId="0" fontId="0" fillId="0" borderId="0" xfId="0" applyBorder="1" applyAlignment="1"/>
    <xf numFmtId="0" fontId="3" fillId="2" borderId="8" xfId="0" applyFont="1" applyFill="1" applyBorder="1"/>
    <xf numFmtId="0" fontId="3" fillId="0" borderId="0" xfId="0" applyFont="1" applyBorder="1" applyAlignment="1">
      <alignment horizontal="left"/>
    </xf>
    <xf numFmtId="0" fontId="3" fillId="0" borderId="0" xfId="0" applyFont="1" applyFill="1" applyBorder="1"/>
    <xf numFmtId="0" fontId="0" fillId="0" borderId="0" xfId="0" applyFill="1" applyBorder="1"/>
    <xf numFmtId="0" fontId="3" fillId="0" borderId="0" xfId="0" applyFont="1" applyFill="1" applyBorder="1" applyAlignment="1">
      <alignment horizontal="left"/>
    </xf>
    <xf numFmtId="0" fontId="3" fillId="0" borderId="0" xfId="0" applyFont="1" applyFill="1" applyBorder="1" applyAlignment="1">
      <alignment wrapText="1"/>
    </xf>
    <xf numFmtId="1" fontId="3" fillId="0" borderId="5" xfId="0" applyNumberFormat="1" applyFont="1" applyFill="1" applyBorder="1" applyAlignment="1">
      <alignment vertical="center" wrapText="1"/>
    </xf>
    <xf numFmtId="0" fontId="3" fillId="0" borderId="5" xfId="0" applyFont="1" applyFill="1" applyBorder="1" applyAlignment="1">
      <alignment vertical="center" wrapText="1"/>
    </xf>
    <xf numFmtId="0" fontId="0" fillId="0" borderId="0" xfId="0" applyBorder="1" applyAlignment="1">
      <alignment wrapText="1"/>
    </xf>
    <xf numFmtId="0" fontId="3" fillId="0" borderId="0" xfId="0" applyFont="1" applyBorder="1" applyAlignment="1">
      <alignment wrapText="1"/>
    </xf>
    <xf numFmtId="0" fontId="3" fillId="0" borderId="0" xfId="0" applyFont="1" applyFill="1" applyBorder="1" applyAlignment="1">
      <alignment horizontal="center" wrapText="1"/>
    </xf>
    <xf numFmtId="0" fontId="4" fillId="5" borderId="12" xfId="0" applyFont="1" applyFill="1" applyBorder="1" applyAlignment="1">
      <alignment horizontal="center" vertical="center"/>
    </xf>
    <xf numFmtId="0" fontId="4" fillId="5" borderId="12" xfId="0" applyFont="1" applyFill="1" applyBorder="1" applyAlignment="1">
      <alignment horizontal="center" vertical="center" wrapText="1"/>
    </xf>
    <xf numFmtId="0" fontId="4" fillId="5" borderId="11" xfId="0" applyFont="1" applyFill="1" applyBorder="1" applyAlignment="1">
      <alignment horizontal="center" vertical="center" wrapText="1"/>
    </xf>
    <xf numFmtId="1" fontId="3" fillId="0" borderId="5" xfId="0" applyNumberFormat="1" applyFont="1" applyFill="1" applyBorder="1" applyAlignment="1">
      <alignment horizontal="left" vertical="center" wrapText="1"/>
    </xf>
    <xf numFmtId="0" fontId="4" fillId="5" borderId="13" xfId="0" applyFont="1" applyFill="1" applyBorder="1" applyAlignment="1">
      <alignment horizontal="center" vertical="center"/>
    </xf>
    <xf numFmtId="0" fontId="0" fillId="0" borderId="0" xfId="0" applyAlignment="1">
      <alignment vertical="center" wrapText="1"/>
    </xf>
    <xf numFmtId="0" fontId="10" fillId="0" borderId="0" xfId="0" applyFont="1" applyBorder="1"/>
    <xf numFmtId="0" fontId="11"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2"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4" fillId="2" borderId="5" xfId="0" applyFont="1" applyFill="1" applyBorder="1"/>
    <xf numFmtId="164" fontId="10" fillId="0" borderId="0" xfId="0" applyNumberFormat="1" applyFont="1" applyBorder="1" applyAlignment="1">
      <alignment horizontal="center"/>
    </xf>
    <xf numFmtId="0" fontId="16" fillId="8" borderId="0" xfId="0" applyFont="1" applyFill="1" applyAlignment="1">
      <alignment horizontal="center" vertical="center" wrapText="1"/>
    </xf>
    <xf numFmtId="0" fontId="17" fillId="0" borderId="28" xfId="0" applyFont="1" applyFill="1" applyBorder="1" applyAlignment="1">
      <alignment vertical="center" wrapText="1"/>
    </xf>
    <xf numFmtId="0" fontId="0" fillId="0" borderId="0" xfId="0" applyFill="1" applyAlignment="1">
      <alignment vertical="center" wrapText="1"/>
    </xf>
    <xf numFmtId="0" fontId="17" fillId="0" borderId="29" xfId="0" applyFont="1" applyFill="1" applyBorder="1" applyAlignment="1">
      <alignment vertical="center" wrapText="1"/>
    </xf>
    <xf numFmtId="0" fontId="18" fillId="0" borderId="29" xfId="0" applyFont="1" applyFill="1" applyBorder="1" applyAlignment="1">
      <alignment vertical="center" wrapText="1"/>
    </xf>
    <xf numFmtId="0" fontId="17" fillId="0" borderId="29" xfId="0" applyFont="1" applyBorder="1" applyAlignment="1">
      <alignment vertical="center" wrapText="1"/>
    </xf>
    <xf numFmtId="0" fontId="19" fillId="0" borderId="29" xfId="0" applyFont="1" applyBorder="1" applyAlignment="1">
      <alignment vertical="center" wrapText="1"/>
    </xf>
    <xf numFmtId="0" fontId="18" fillId="0" borderId="29" xfId="0" applyFont="1" applyBorder="1" applyAlignment="1">
      <alignment vertical="center" wrapText="1"/>
    </xf>
    <xf numFmtId="0" fontId="20" fillId="0" borderId="0" xfId="0" applyFont="1" applyAlignment="1">
      <alignment vertical="center" wrapText="1"/>
    </xf>
    <xf numFmtId="0" fontId="21" fillId="0" borderId="29" xfId="0" applyFont="1" applyFill="1" applyBorder="1" applyAlignment="1">
      <alignment vertical="center" wrapText="1"/>
    </xf>
    <xf numFmtId="0" fontId="22" fillId="0" borderId="0" xfId="0" applyFont="1" applyAlignment="1">
      <alignment vertical="center" wrapText="1"/>
    </xf>
    <xf numFmtId="0" fontId="12"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1" fillId="5" borderId="32" xfId="0" applyFont="1" applyFill="1" applyBorder="1" applyAlignment="1">
      <alignment horizontal="center" vertical="center"/>
    </xf>
    <xf numFmtId="0" fontId="10" fillId="0" borderId="0" xfId="0" applyNumberFormat="1" applyFont="1" applyBorder="1" applyAlignment="1">
      <alignment horizontal="center"/>
    </xf>
    <xf numFmtId="0" fontId="12" fillId="0" borderId="33" xfId="0" applyFont="1" applyBorder="1" applyAlignment="1">
      <alignment vertical="center" wrapText="1"/>
    </xf>
    <xf numFmtId="0" fontId="0" fillId="0" borderId="31" xfId="0" quotePrefix="1" applyBorder="1" applyAlignment="1">
      <alignment vertical="center" wrapText="1"/>
    </xf>
    <xf numFmtId="0" fontId="15" fillId="0" borderId="5" xfId="0" applyFont="1" applyBorder="1" applyProtection="1">
      <protection locked="0"/>
    </xf>
    <xf numFmtId="1" fontId="3" fillId="0" borderId="5" xfId="0" applyNumberFormat="1" applyFont="1" applyFill="1" applyBorder="1" applyAlignment="1" applyProtection="1">
      <alignment vertical="center" wrapText="1"/>
      <protection locked="0"/>
    </xf>
    <xf numFmtId="0" fontId="3" fillId="0" borderId="5" xfId="0" applyFont="1" applyFill="1" applyBorder="1" applyAlignment="1" applyProtection="1">
      <alignment vertical="center" wrapText="1"/>
      <protection locked="0"/>
    </xf>
    <xf numFmtId="0" fontId="7" fillId="0" borderId="5" xfId="0" applyFont="1" applyBorder="1" applyAlignment="1" applyProtection="1">
      <alignment wrapText="1"/>
      <protection locked="0"/>
    </xf>
    <xf numFmtId="0" fontId="3" fillId="0" borderId="5" xfId="0" applyFont="1" applyFill="1" applyBorder="1" applyAlignment="1" applyProtection="1">
      <alignment wrapText="1"/>
      <protection locked="0"/>
    </xf>
    <xf numFmtId="0" fontId="8" fillId="0" borderId="5" xfId="0" applyFont="1" applyBorder="1" applyAlignment="1" applyProtection="1">
      <alignment wrapText="1"/>
      <protection locked="0"/>
    </xf>
    <xf numFmtId="0" fontId="9"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7" fillId="0" borderId="5" xfId="0" applyFont="1" applyBorder="1" applyAlignment="1" applyProtection="1">
      <alignment vertical="center"/>
      <protection locked="0"/>
    </xf>
    <xf numFmtId="0" fontId="7" fillId="0" borderId="5" xfId="0" applyFont="1" applyBorder="1" applyProtection="1">
      <protection locked="0"/>
    </xf>
    <xf numFmtId="0" fontId="17" fillId="0" borderId="0" xfId="0" applyFont="1" applyBorder="1" applyAlignment="1">
      <alignment vertical="center" wrapText="1"/>
    </xf>
    <xf numFmtId="0" fontId="17" fillId="0" borderId="29" xfId="0" applyFont="1" applyFill="1" applyBorder="1" applyAlignment="1">
      <alignment vertical="center"/>
    </xf>
    <xf numFmtId="0" fontId="4" fillId="0" borderId="3" xfId="0" applyFont="1" applyBorder="1" applyAlignment="1" applyProtection="1">
      <alignment horizontal="left" vertical="center" wrapText="1"/>
      <protection locked="0"/>
    </xf>
    <xf numFmtId="0" fontId="24" fillId="0" borderId="29" xfId="0" applyFont="1" applyBorder="1" applyAlignment="1">
      <alignment vertical="center" wrapText="1"/>
    </xf>
    <xf numFmtId="0" fontId="24" fillId="0" borderId="29" xfId="0" applyFont="1" applyFill="1" applyBorder="1" applyAlignment="1">
      <alignment vertical="center" wrapText="1"/>
    </xf>
    <xf numFmtId="0" fontId="23" fillId="0" borderId="0" xfId="0" applyFont="1" applyAlignment="1">
      <alignment vertical="center" wrapText="1"/>
    </xf>
    <xf numFmtId="0" fontId="5" fillId="0" borderId="0" xfId="51"/>
    <xf numFmtId="0" fontId="1" fillId="0" borderId="0" xfId="0" applyFont="1"/>
    <xf numFmtId="0" fontId="4" fillId="3" borderId="24" xfId="0" applyFont="1" applyFill="1" applyBorder="1" applyAlignment="1">
      <alignment horizontal="center" vertical="center"/>
    </xf>
    <xf numFmtId="0" fontId="4" fillId="3" borderId="25" xfId="0" applyFont="1" applyFill="1" applyBorder="1" applyAlignment="1">
      <alignment horizontal="center" vertical="center"/>
    </xf>
    <xf numFmtId="164" fontId="10" fillId="0" borderId="27" xfId="0" applyNumberFormat="1" applyFont="1" applyBorder="1" applyAlignment="1" applyProtection="1">
      <alignment horizontal="center"/>
      <protection locked="0"/>
    </xf>
    <xf numFmtId="164" fontId="10" fillId="0" borderId="26" xfId="0" applyNumberFormat="1" applyFont="1" applyBorder="1" applyAlignment="1" applyProtection="1">
      <alignment horizontal="center"/>
      <protection locked="0"/>
    </xf>
    <xf numFmtId="0" fontId="11" fillId="5" borderId="24" xfId="0" applyFont="1" applyFill="1" applyBorder="1" applyAlignment="1">
      <alignment horizontal="center" vertical="center"/>
    </xf>
    <xf numFmtId="0" fontId="4" fillId="5" borderId="31" xfId="0" applyFont="1" applyFill="1" applyBorder="1" applyAlignment="1">
      <alignment horizontal="center" vertical="center"/>
    </xf>
    <xf numFmtId="0" fontId="4" fillId="5" borderId="25" xfId="0" applyFont="1" applyFill="1" applyBorder="1" applyAlignment="1">
      <alignment horizontal="center" vertical="center"/>
    </xf>
    <xf numFmtId="0" fontId="3" fillId="0" borderId="2" xfId="0" applyFont="1" applyFill="1" applyBorder="1" applyAlignment="1" applyProtection="1">
      <protection locked="0"/>
    </xf>
    <xf numFmtId="0" fontId="3" fillId="0" borderId="3" xfId="0" applyFont="1" applyFill="1" applyBorder="1" applyAlignment="1" applyProtection="1">
      <protection locked="0"/>
    </xf>
    <xf numFmtId="0" fontId="3" fillId="0" borderId="5" xfId="0" applyFont="1" applyFill="1" applyBorder="1" applyAlignment="1" applyProtection="1">
      <protection locked="0"/>
    </xf>
    <xf numFmtId="0" fontId="3" fillId="0" borderId="6" xfId="0" applyFont="1" applyFill="1" applyBorder="1" applyAlignment="1" applyProtection="1">
      <protection locked="0"/>
    </xf>
    <xf numFmtId="0" fontId="3" fillId="0" borderId="9" xfId="0" applyFont="1" applyFill="1" applyBorder="1" applyAlignment="1" applyProtection="1">
      <protection locked="0"/>
    </xf>
    <xf numFmtId="0" fontId="3" fillId="0" borderId="10" xfId="0" applyFont="1" applyFill="1" applyBorder="1" applyAlignment="1" applyProtection="1">
      <protection locked="0"/>
    </xf>
    <xf numFmtId="0" fontId="2" fillId="0" borderId="34" xfId="0" applyFont="1" applyBorder="1" applyAlignment="1">
      <alignment horizontal="center" vertical="center" wrapText="1"/>
    </xf>
    <xf numFmtId="0" fontId="2" fillId="0" borderId="35" xfId="0" applyFont="1" applyBorder="1" applyAlignment="1">
      <alignment horizontal="center" vertical="center" wrapText="1"/>
    </xf>
    <xf numFmtId="0" fontId="13" fillId="6" borderId="14" xfId="0" applyFont="1" applyFill="1" applyBorder="1" applyAlignment="1">
      <alignment horizontal="center" vertical="center" wrapText="1"/>
    </xf>
    <xf numFmtId="0" fontId="13" fillId="6" borderId="15" xfId="0" applyFont="1" applyFill="1" applyBorder="1" applyAlignment="1">
      <alignment horizontal="center" vertical="center" wrapText="1"/>
    </xf>
    <xf numFmtId="0" fontId="13" fillId="6" borderId="16" xfId="0" applyFont="1" applyFill="1" applyBorder="1" applyAlignment="1">
      <alignment horizontal="center" vertical="center" wrapText="1"/>
    </xf>
    <xf numFmtId="0" fontId="12" fillId="0" borderId="1" xfId="0" applyFont="1" applyBorder="1" applyAlignment="1">
      <alignment horizontal="center" vertical="center" wrapText="1"/>
    </xf>
    <xf numFmtId="0" fontId="12" fillId="0" borderId="2" xfId="0" applyFont="1" applyBorder="1" applyAlignment="1">
      <alignment horizontal="center" vertical="center" wrapText="1"/>
    </xf>
    <xf numFmtId="0" fontId="12"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6" fillId="8" borderId="0" xfId="0" applyFont="1" applyFill="1" applyAlignment="1">
      <alignment horizontal="center" vertical="center" wrapText="1"/>
    </xf>
    <xf numFmtId="0" fontId="16" fillId="7" borderId="0" xfId="0" applyFont="1" applyFill="1" applyAlignment="1">
      <alignment horizontal="center" vertical="center" wrapText="1"/>
    </xf>
  </cellXfs>
  <cellStyles count="52">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www.shutterstock.com/pic-76001869/stock-photo-boy-drawing-e-mc-on-the-wall.html?src=pp-photo-126128126-7gfS02JkPaLkK9dG_3AQqA-2" TargetMode="External"/><Relationship Id="rId3" Type="http://schemas.openxmlformats.org/officeDocument/2006/relationships/hyperlink" Target="http://www.shutterstock.com/pic-109838963/stock-photo-african-american-math-teacher-helping-a-student-to-pre-algebra-on-the-board.html?src=pp-photo-101350582-nZXkL0DJMhws2Ztq55qfwQ-2" TargetMode="External"/><Relationship Id="rId7" Type="http://schemas.openxmlformats.org/officeDocument/2006/relationships/hyperlink" Target="http://www.shutterstock.com/pic-126128126/stock-photo-a-young-boy-is-using-his-imagination-in-a-space-box-he-is-an-astronaut-and-grabbing-stars-in-the.html?src=7gfS02JkPaLkK9dG_3AQqA-1-62" TargetMode="External"/><Relationship Id="rId2" Type="http://schemas.openxmlformats.org/officeDocument/2006/relationships/hyperlink" Target="http://www.shutterstock.com/pic-101350582/stock-photo-african-american-teacher-and-student-doing-simple-algebra-equation-at-the-blackboard.html?src=nZXkL0DJMhws2Ztq55qfwQ-1-18" TargetMode="External"/><Relationship Id="rId1" Type="http://schemas.openxmlformats.org/officeDocument/2006/relationships/hyperlink" Target="http://www.shutterstock.com/pic-14675587/stock-photo-elementary-school-students-raising-hands.html?src=C7WTY-Pbp4BY3LcUa1KIlg-1-68" TargetMode="External"/><Relationship Id="rId6" Type="http://schemas.openxmlformats.org/officeDocument/2006/relationships/hyperlink" Target="http://www.shutterstock.com/pic-250534030/stock-vector-hand-drawing-vector-illustration-cartoon-boy-and-mathematics.html?src=7gfS02JkPaLkK9dG_3AQqA-1-14" TargetMode="External"/><Relationship Id="rId11" Type="http://schemas.openxmlformats.org/officeDocument/2006/relationships/printerSettings" Target="../printerSettings/printerSettings1.bin"/><Relationship Id="rId5" Type="http://schemas.openxmlformats.org/officeDocument/2006/relationships/hyperlink" Target="http://www.shutterstock.com/pic-242844907/stock-photo-education-elementary-school-learning-and-people-concept-group-of-school-kids-with-pens-and.html?src=dGdTuy6ly4ppIA0iT4qzIg-1-63" TargetMode="External"/><Relationship Id="rId10" Type="http://schemas.openxmlformats.org/officeDocument/2006/relationships/hyperlink" Target="http://www.shutterstock.com/pic-49630117/stock-photo--little-boy-counting-numbers-on-table.html?src=7gfS02JkPaLkK9dG_3AQqA-1-93" TargetMode="External"/><Relationship Id="rId4" Type="http://schemas.openxmlformats.org/officeDocument/2006/relationships/hyperlink" Target="http://www.shutterstock.com/pic-25722163/stock-photo-mother-helping-her-kids-do-homework-isolated-on-white-background.html?src=FS7BY896jt_TXQOEcyVlPA-1-15" TargetMode="External"/><Relationship Id="rId9" Type="http://schemas.openxmlformats.org/officeDocument/2006/relationships/hyperlink" Target="http://www.shutterstock.com/pic-245397991/stock-photo-children-scuba-diving-in-between-math-formula-studio-shot-on-a-blue-background.html?src=7gfS02JkPaLkK9dG_3AQqA-1-86" TargetMode="Externa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120" zoomScaleNormal="120" zoomScalePageLayoutView="140" workbookViewId="0">
      <pane ySplit="9" topLeftCell="A10" activePane="bottomLeft" state="frozen"/>
      <selection pane="bottomLeft" activeCell="E23" sqref="E23"/>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M5A</v>
      </c>
    </row>
    <row r="2" spans="1:16" ht="15.75" x14ac:dyDescent="0.25">
      <c r="A2" s="1"/>
      <c r="B2" s="3" t="s">
        <v>121</v>
      </c>
      <c r="C2" s="86" t="s">
        <v>21</v>
      </c>
      <c r="D2" s="87"/>
      <c r="F2" s="79" t="s">
        <v>0</v>
      </c>
      <c r="G2" s="80"/>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8">
        <v>8</v>
      </c>
      <c r="D3" s="89"/>
      <c r="F3" s="81"/>
      <c r="G3" s="82"/>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8" t="s">
        <v>187</v>
      </c>
      <c r="D4" s="89"/>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90" t="s">
        <v>201</v>
      </c>
      <c r="D5" s="91"/>
      <c r="E5" s="5"/>
      <c r="F5" s="37" t="str">
        <f>IF(G4="Recurso","Motor del recurso","")</f>
        <v>Motor del recurso</v>
      </c>
      <c r="G5" s="61" t="s">
        <v>57</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3" t="s">
        <v>200</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3" t="s">
        <v>62</v>
      </c>
      <c r="G8" s="84"/>
      <c r="H8" s="84"/>
      <c r="I8" s="85"/>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M5A</v>
      </c>
      <c r="F9" s="57" t="s">
        <v>61</v>
      </c>
      <c r="G9" s="57" t="s">
        <v>59</v>
      </c>
      <c r="H9" s="57" t="s">
        <v>60</v>
      </c>
      <c r="I9" s="57" t="s">
        <v>114</v>
      </c>
      <c r="J9" s="18" t="s">
        <v>6</v>
      </c>
      <c r="K9" s="19" t="s">
        <v>7</v>
      </c>
      <c r="O9" s="2" t="str">
        <f>'Definición técnica de imagenes'!A11</f>
        <v>M10B</v>
      </c>
    </row>
    <row r="10" spans="1:16" s="11" customFormat="1" ht="15.75" x14ac:dyDescent="0.25">
      <c r="A10" s="12" t="str">
        <f>IF(OR(B10&lt;&gt;"",J10&lt;&gt;""),"IMG01","")</f>
        <v>IMG01</v>
      </c>
      <c r="B10" s="77">
        <v>14675587</v>
      </c>
      <c r="C10" s="20" t="str">
        <f t="shared" ref="C10:C41" si="0">IF(OR(B10&lt;&gt;"",J10&lt;&gt;""),IF($G$4="Recurso",CONCATENATE($G$4," ",$G$5),$G$4),"")</f>
        <v>Recurso M5A</v>
      </c>
      <c r="D10" s="63" t="s">
        <v>188</v>
      </c>
      <c r="E10" s="63" t="s">
        <v>155</v>
      </c>
      <c r="F10" s="13" t="str">
        <f t="shared" ref="F10" ca="1" si="1">IF(OR(B10&lt;&gt;"",J10&lt;&gt;""),CONCATENATE($C$7,"_",$A10,IF($G$4="Cuaderno de Estudio","_small",CONCATENATE(IF(I10="","","n"),IF(LEFT($G$5,1)="F",".jpg",".png")))),"")</f>
        <v>MA_08_06_REC40_IMG01n.png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MA_08_06_REC40_IMG01a.png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78" t="s">
        <v>189</v>
      </c>
      <c r="K10" s="64" t="s">
        <v>190</v>
      </c>
      <c r="O10" s="2" t="str">
        <f>'Definición técnica de imagenes'!A12</f>
        <v>M12D</v>
      </c>
    </row>
    <row r="11" spans="1:16" s="11" customFormat="1" ht="13.9" customHeight="1" x14ac:dyDescent="0.25">
      <c r="A11" s="12" t="str">
        <f t="shared" ref="A11:A18" si="3">IF(OR(B11&lt;&gt;"",J11&lt;&gt;""),CONCATENATE(LEFT(A10,3),IF(MID(A10,4,2)+1&lt;10,CONCATENATE("0",MID(A10,4,2)+1))),"")</f>
        <v>IMG02</v>
      </c>
      <c r="B11" s="77">
        <v>101350582</v>
      </c>
      <c r="C11" s="20" t="str">
        <f t="shared" si="0"/>
        <v>Recurso M5A</v>
      </c>
      <c r="D11" s="63" t="s">
        <v>188</v>
      </c>
      <c r="E11" s="63" t="s">
        <v>155</v>
      </c>
      <c r="F11" s="13" t="str">
        <f t="shared" ref="F11:F74" ca="1" si="4">IF(OR(B11&lt;&gt;"",J11&lt;&gt;""),CONCATENATE($C$7,"_",$A11,IF($G$4="Cuaderno de Estudio","_small",CONCATENATE(IF(I11="","","n"),IF(LEFT($G$5,1)="F",".jpg",".png")))),"")</f>
        <v>MA_08_06_REC40_IMG02n.png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MA_08_06_REC40_IMG02a.png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78" t="s">
        <v>191</v>
      </c>
      <c r="K11" s="65" t="s">
        <v>190</v>
      </c>
      <c r="O11" s="2" t="str">
        <f>'Definición técnica de imagenes'!A13</f>
        <v>M101</v>
      </c>
    </row>
    <row r="12" spans="1:16" s="11" customFormat="1" ht="15.75" x14ac:dyDescent="0.25">
      <c r="A12" s="12" t="str">
        <f t="shared" si="3"/>
        <v>IMG03</v>
      </c>
      <c r="B12" s="77">
        <v>109838963</v>
      </c>
      <c r="C12" s="20" t="str">
        <f t="shared" si="0"/>
        <v>Recurso M5A</v>
      </c>
      <c r="D12" s="63" t="s">
        <v>188</v>
      </c>
      <c r="E12" s="63" t="s">
        <v>155</v>
      </c>
      <c r="F12" s="13" t="str">
        <f t="shared" ca="1" si="4"/>
        <v>MA_08_06_REC40_IMG03n.png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5"/>
        <v>MA_08_06_REC40_IMG03a.png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78" t="s">
        <v>192</v>
      </c>
      <c r="K12" s="64" t="s">
        <v>190</v>
      </c>
      <c r="O12" s="2" t="str">
        <f>'Definición técnica de imagenes'!A18</f>
        <v>Diaporama F1</v>
      </c>
    </row>
    <row r="13" spans="1:16" s="11" customFormat="1" ht="15.75" x14ac:dyDescent="0.25">
      <c r="A13" s="12" t="str">
        <f t="shared" si="3"/>
        <v>IMG04</v>
      </c>
      <c r="B13" s="77">
        <v>25722163</v>
      </c>
      <c r="C13" s="20" t="str">
        <f t="shared" si="0"/>
        <v>Recurso M5A</v>
      </c>
      <c r="D13" s="63" t="s">
        <v>188</v>
      </c>
      <c r="E13" s="63" t="s">
        <v>155</v>
      </c>
      <c r="F13" s="13" t="str">
        <f t="shared" ca="1" si="4"/>
        <v>MA_08_06_REC40_IMG04n.png</v>
      </c>
      <c r="G13" s="13" t="str">
        <f ca="1">IF($F13&lt;&gt;"",IF($G$4="Recurso",VLOOKUP($E13,OFFSET('Definición técnica de imagenes'!$A$1,MATCH($G$5,'Definición técnica de imagenes'!$A$1:$A$104,0)-1,1,COUNTIF('Definición técnica de imagenes'!$A$3:$A$102,$G$5),5),5,FALSE),'Definición técnica de imagenes'!$F$16),"")</f>
        <v>286 x 286 px</v>
      </c>
      <c r="H13" s="13" t="str">
        <f t="shared" ca="1" si="5"/>
        <v>MA_08_06_REC40_IMG04a.png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500 x 500 px</v>
      </c>
      <c r="J13" s="78" t="s">
        <v>193</v>
      </c>
      <c r="K13" s="64" t="s">
        <v>190</v>
      </c>
      <c r="O13" s="2" t="str">
        <f>'Definición técnica de imagenes'!A19</f>
        <v>F4</v>
      </c>
    </row>
    <row r="14" spans="1:16" s="11" customFormat="1" ht="15.75" x14ac:dyDescent="0.25">
      <c r="A14" s="12" t="str">
        <f t="shared" si="3"/>
        <v>IMG05</v>
      </c>
      <c r="B14" s="77">
        <v>242844907</v>
      </c>
      <c r="C14" s="20" t="str">
        <f t="shared" si="0"/>
        <v>Recurso M5A</v>
      </c>
      <c r="D14" s="63" t="s">
        <v>188</v>
      </c>
      <c r="E14" s="63" t="s">
        <v>155</v>
      </c>
      <c r="F14" s="13" t="str">
        <f t="shared" ca="1" si="4"/>
        <v>MA_08_06_REC40_IMG05n.png</v>
      </c>
      <c r="G14" s="13" t="str">
        <f ca="1">IF($F14&lt;&gt;"",IF($G$4="Recurso",VLOOKUP($E14,OFFSET('Definición técnica de imagenes'!$A$1,MATCH($G$5,'Definición técnica de imagenes'!$A$1:$A$104,0)-1,1,COUNTIF('Definición técnica de imagenes'!$A$3:$A$102,$G$5),5),5,FALSE),'Definición técnica de imagenes'!$F$16),"")</f>
        <v>286 x 286 px</v>
      </c>
      <c r="H14" s="13" t="str">
        <f t="shared" ca="1" si="5"/>
        <v>MA_08_06_REC40_IMG05a.png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500 x 500 px</v>
      </c>
      <c r="J14" s="78" t="s">
        <v>194</v>
      </c>
      <c r="K14" s="64" t="s">
        <v>190</v>
      </c>
      <c r="O14" s="2" t="str">
        <f>'Definición técnica de imagenes'!A22</f>
        <v>F6</v>
      </c>
    </row>
    <row r="15" spans="1:16" s="11" customFormat="1" ht="15.75" x14ac:dyDescent="0.25">
      <c r="A15" s="12" t="str">
        <f t="shared" si="3"/>
        <v>IMG06</v>
      </c>
      <c r="B15" s="77">
        <v>250534030</v>
      </c>
      <c r="C15" s="20" t="str">
        <f t="shared" si="0"/>
        <v>Recurso M5A</v>
      </c>
      <c r="D15" s="63" t="s">
        <v>188</v>
      </c>
      <c r="E15" s="63" t="s">
        <v>155</v>
      </c>
      <c r="F15" s="13" t="str">
        <f t="shared" ca="1" si="4"/>
        <v>MA_08_06_REC40_IMG06n.png</v>
      </c>
      <c r="G15" s="13" t="str">
        <f ca="1">IF($F15&lt;&gt;"",IF($G$4="Recurso",VLOOKUP($E15,OFFSET('Definición técnica de imagenes'!$A$1,MATCH($G$5,'Definición técnica de imagenes'!$A$1:$A$104,0)-1,1,COUNTIF('Definición técnica de imagenes'!$A$3:$A$102,$G$5),5),5,FALSE),'Definición técnica de imagenes'!$F$16),"")</f>
        <v>286 x 286 px</v>
      </c>
      <c r="H15" s="13" t="str">
        <f t="shared" ca="1" si="5"/>
        <v>MA_08_06_REC40_IMG06a.png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500 x 500 px</v>
      </c>
      <c r="J15" s="78" t="s">
        <v>195</v>
      </c>
      <c r="K15" s="66" t="s">
        <v>190</v>
      </c>
      <c r="O15" s="2" t="str">
        <f>'Definición técnica de imagenes'!A24</f>
        <v>F6B</v>
      </c>
    </row>
    <row r="16" spans="1:16" s="11" customFormat="1" ht="16.5" x14ac:dyDescent="0.3">
      <c r="A16" s="12" t="str">
        <f t="shared" si="3"/>
        <v>IMG07</v>
      </c>
      <c r="B16" s="77">
        <v>126128126</v>
      </c>
      <c r="C16" s="20" t="str">
        <f t="shared" si="0"/>
        <v>Recurso M5A</v>
      </c>
      <c r="D16" s="63" t="s">
        <v>188</v>
      </c>
      <c r="E16" s="63" t="s">
        <v>155</v>
      </c>
      <c r="F16" s="13" t="str">
        <f t="shared" ca="1" si="4"/>
        <v>MA_08_06_REC40_IMG07n.png</v>
      </c>
      <c r="G16" s="13" t="str">
        <f ca="1">IF($F16&lt;&gt;"",IF($G$4="Recurso",VLOOKUP($E16,OFFSET('Definición técnica de imagenes'!$A$1,MATCH($G$5,'Definición técnica de imagenes'!$A$1:$A$104,0)-1,1,COUNTIF('Definición técnica de imagenes'!$A$3:$A$102,$G$5),5),5,FALSE),'Definición técnica de imagenes'!$F$16),"")</f>
        <v>286 x 286 px</v>
      </c>
      <c r="H16" s="13" t="str">
        <f t="shared" ca="1" si="5"/>
        <v>MA_08_06_REC40_IMG07a.png</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500 x 500 px</v>
      </c>
      <c r="J16" s="78" t="s">
        <v>196</v>
      </c>
      <c r="K16" s="67" t="s">
        <v>190</v>
      </c>
      <c r="O16" s="2" t="str">
        <f>'Definición técnica de imagenes'!A25</f>
        <v>F7</v>
      </c>
    </row>
    <row r="17" spans="1:15" s="11" customFormat="1" ht="15.75" x14ac:dyDescent="0.25">
      <c r="A17" s="12" t="str">
        <f t="shared" si="3"/>
        <v>IMG08</v>
      </c>
      <c r="B17" s="77">
        <v>76001869</v>
      </c>
      <c r="C17" s="20" t="str">
        <f t="shared" si="0"/>
        <v>Recurso M5A</v>
      </c>
      <c r="D17" s="63" t="s">
        <v>188</v>
      </c>
      <c r="E17" s="63" t="s">
        <v>155</v>
      </c>
      <c r="F17" s="13" t="str">
        <f t="shared" ca="1" si="4"/>
        <v>MA_08_06_REC40_IMG08n.png</v>
      </c>
      <c r="G17" s="13" t="str">
        <f ca="1">IF($F17&lt;&gt;"",IF($G$4="Recurso",VLOOKUP($E17,OFFSET('Definición técnica de imagenes'!$A$1,MATCH($G$5,'Definición técnica de imagenes'!$A$1:$A$104,0)-1,1,COUNTIF('Definición técnica de imagenes'!$A$3:$A$102,$G$5),5),5,FALSE),'Definición técnica de imagenes'!$F$16),"")</f>
        <v>286 x 286 px</v>
      </c>
      <c r="H17" s="13" t="str">
        <f t="shared" ca="1" si="5"/>
        <v>MA_08_06_REC40_IMG08a.png</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500 x 500 px</v>
      </c>
      <c r="J17" s="78" t="s">
        <v>197</v>
      </c>
      <c r="K17" s="66" t="s">
        <v>190</v>
      </c>
      <c r="O17" s="2" t="str">
        <f>'Definición técnica de imagenes'!A27</f>
        <v>F7B</v>
      </c>
    </row>
    <row r="18" spans="1:15" s="11" customFormat="1" ht="15.75" x14ac:dyDescent="0.25">
      <c r="A18" s="12" t="str">
        <f t="shared" si="3"/>
        <v>IMG09</v>
      </c>
      <c r="B18" s="77">
        <v>245397991</v>
      </c>
      <c r="C18" s="20" t="str">
        <f t="shared" si="0"/>
        <v>Recurso M5A</v>
      </c>
      <c r="D18" s="63" t="s">
        <v>188</v>
      </c>
      <c r="E18" s="63" t="s">
        <v>155</v>
      </c>
      <c r="F18" s="13" t="str">
        <f t="shared" ca="1" si="4"/>
        <v>MA_08_06_REC40_IMG09n.png</v>
      </c>
      <c r="G18" s="13" t="str">
        <f ca="1">IF($F18&lt;&gt;"",IF($G$4="Recurso",VLOOKUP($E18,OFFSET('Definición técnica de imagenes'!$A$1,MATCH($G$5,'Definición técnica de imagenes'!$A$1:$A$104,0)-1,1,COUNTIF('Definición técnica de imagenes'!$A$3:$A$102,$G$5),5),5,FALSE),'Definición técnica de imagenes'!$F$16),"")</f>
        <v>286 x 286 px</v>
      </c>
      <c r="H18" s="13" t="str">
        <f t="shared" ca="1" si="5"/>
        <v>MA_08_06_REC40_IMG09a.png</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500 x 500 px</v>
      </c>
      <c r="J18" s="78" t="s">
        <v>198</v>
      </c>
      <c r="K18" s="66" t="s">
        <v>190</v>
      </c>
      <c r="O18" s="2" t="str">
        <f>'Definición técnica de imagenes'!A30</f>
        <v>F8</v>
      </c>
    </row>
    <row r="19" spans="1:15" s="11" customFormat="1" ht="16.5" x14ac:dyDescent="0.3">
      <c r="A19" s="12" t="str">
        <f t="shared" ref="A19:A50" si="6">IF(OR(B19&lt;&gt;"",J19&lt;&gt;""),CONCATENATE(LEFT(A18,3),IF(MID(A18,4,2)+1&lt;10,CONCATENATE("0",MID(A18,4,2)+1),MID(A18,4,2)+1)),"")</f>
        <v>IMG10</v>
      </c>
      <c r="B19" s="77">
        <v>49630117</v>
      </c>
      <c r="C19" s="20" t="str">
        <f t="shared" si="0"/>
        <v>Recurso M5A</v>
      </c>
      <c r="D19" s="63" t="s">
        <v>188</v>
      </c>
      <c r="E19" s="63" t="s">
        <v>155</v>
      </c>
      <c r="F19" s="13" t="str">
        <f t="shared" ca="1" si="4"/>
        <v>MA_08_06_REC40_IMG10n.png</v>
      </c>
      <c r="G19" s="13" t="str">
        <f ca="1">IF($F19&lt;&gt;"",IF($G$4="Recurso",VLOOKUP($E19,OFFSET('Definición técnica de imagenes'!$A$1,MATCH($G$5,'Definición técnica de imagenes'!$A$1:$A$104,0)-1,1,COUNTIF('Definición técnica de imagenes'!$A$3:$A$102,$G$5),5),5,FALSE),'Definición técnica de imagenes'!$F$16),"")</f>
        <v>286 x 286 px</v>
      </c>
      <c r="H19" s="13" t="str">
        <f t="shared" ca="1" si="5"/>
        <v>MA_08_06_REC40_IMG10a.png</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500 x 500 px</v>
      </c>
      <c r="J19" s="78" t="s">
        <v>199</v>
      </c>
      <c r="K19" s="67" t="s">
        <v>190</v>
      </c>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8"/>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69"/>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0"/>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hyperlinks>
    <hyperlink ref="B10" r:id="rId1" display="http://www.shutterstock.com/pic-14675587/stock-photo-elementary-school-students-raising-hands.html?src=C7WTY-Pbp4BY3LcUa1KIlg-1-68"/>
    <hyperlink ref="B11" r:id="rId2" display="http://www.shutterstock.com/pic-101350582/stock-photo-african-american-teacher-and-student-doing-simple-algebra-equation-at-the-blackboard.html?src=nZXkL0DJMhws2Ztq55qfwQ-1-18"/>
    <hyperlink ref="B12" r:id="rId3" display="http://www.shutterstock.com/pic-109838963/stock-photo-african-american-math-teacher-helping-a-student-to-pre-algebra-on-the-board.html?src=pp-photo-101350582-nZXkL0DJMhws2Ztq55qfwQ-2"/>
    <hyperlink ref="B13" r:id="rId4" display="http://www.shutterstock.com/pic-25722163/stock-photo-mother-helping-her-kids-do-homework-isolated-on-white-background.html?src=FS7BY896jt_TXQOEcyVlPA-1-15"/>
    <hyperlink ref="B14" r:id="rId5" display="http://www.shutterstock.com/pic-242844907/stock-photo-education-elementary-school-learning-and-people-concept-group-of-school-kids-with-pens-and.html?src=dGdTuy6ly4ppIA0iT4qzIg-1-63"/>
    <hyperlink ref="B15" r:id="rId6" display="http://www.shutterstock.com/pic-250534030/stock-vector-hand-drawing-vector-illustration-cartoon-boy-and-mathematics.html?src=7gfS02JkPaLkK9dG_3AQqA-1-14"/>
    <hyperlink ref="B16" r:id="rId7" display="http://www.shutterstock.com/pic-126128126/stock-photo-a-young-boy-is-using-his-imagination-in-a-space-box-he-is-an-astronaut-and-grabbing-stars-in-the.html?src=7gfS02JkPaLkK9dG_3AQqA-1-62"/>
    <hyperlink ref="B17" r:id="rId8" display="http://www.shutterstock.com/pic-76001869/stock-photo-boy-drawing-e-mc-on-the-wall.html?src=pp-photo-126128126-7gfS02JkPaLkK9dG_3AQqA-2"/>
    <hyperlink ref="B18" r:id="rId9" display="http://www.shutterstock.com/pic-245397991/stock-photo-children-scuba-diving-in-between-math-formula-studio-shot-on-a-blue-background.html?src=7gfS02JkPaLkK9dG_3AQqA-1-86"/>
    <hyperlink ref="B19" r:id="rId10" display="http://www.shutterstock.com/pic-49630117/stock-photo--little-boy-counting-numbers-on-table.html?src=7gfS02JkPaLkK9dG_3AQqA-1-93"/>
  </hyperlinks>
  <pageMargins left="0.75" right="0.75" top="1" bottom="1" header="0.5" footer="0.5"/>
  <pageSetup orientation="portrait" horizontalDpi="4294967292" verticalDpi="4294967292" r:id="rId1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4" t="s">
        <v>38</v>
      </c>
      <c r="B1" s="95"/>
      <c r="C1" s="95"/>
      <c r="D1" s="95"/>
      <c r="E1" s="95"/>
      <c r="F1" s="96"/>
    </row>
    <row r="2" spans="1:11" x14ac:dyDescent="0.25">
      <c r="A2" s="30" t="s">
        <v>42</v>
      </c>
      <c r="B2" s="31"/>
      <c r="C2" s="97" t="s">
        <v>13</v>
      </c>
      <c r="D2" s="98"/>
      <c r="E2" s="99"/>
      <c r="F2" s="32"/>
    </row>
    <row r="3" spans="1:11" ht="63" x14ac:dyDescent="0.25">
      <c r="A3" s="33" t="s">
        <v>43</v>
      </c>
      <c r="B3" s="31"/>
      <c r="C3" s="103" t="s">
        <v>14</v>
      </c>
      <c r="D3" s="104"/>
      <c r="E3" s="105"/>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6" t="str">
        <f>CONCATENATE(H21,"_",I21,"_",J21,"_CO")</f>
        <v>LE_07_04_CO</v>
      </c>
      <c r="E5" s="107"/>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2" t="str">
        <f>CONCATENATE("SolicitudGrafica_",D5,".xls")</f>
        <v>SolicitudGrafica_LE_07_04_CO.xls</v>
      </c>
      <c r="E7" s="92"/>
      <c r="F7" s="93"/>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4" t="s">
        <v>41</v>
      </c>
      <c r="B13" s="95"/>
      <c r="C13" s="95"/>
      <c r="D13" s="95"/>
      <c r="E13" s="95"/>
      <c r="F13" s="96"/>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7" t="s">
        <v>49</v>
      </c>
      <c r="D15" s="98"/>
      <c r="E15" s="98"/>
      <c r="F15" s="99"/>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100" t="str">
        <f>CONCATENATE(H21,"_",I21,"_",J21,"_",K45)</f>
        <v>LE_07_04_REC10</v>
      </c>
      <c r="E17" s="101"/>
      <c r="F17" s="102"/>
      <c r="J17" s="22">
        <v>14</v>
      </c>
      <c r="K17" s="22">
        <v>14</v>
      </c>
    </row>
    <row r="18" spans="1:11" ht="79.5" thickBot="1" x14ac:dyDescent="0.3">
      <c r="A18" s="33" t="s">
        <v>48</v>
      </c>
      <c r="B18" s="31"/>
      <c r="C18" s="59" t="s">
        <v>120</v>
      </c>
      <c r="D18" s="92" t="str">
        <f>CONCATENATE("SolicitudGrafica_",D17,".xls")</f>
        <v>SolicitudGrafica_LE_07_04_REC10.xls</v>
      </c>
      <c r="E18" s="92"/>
      <c r="F18" s="93"/>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9" t="s">
        <v>56</v>
      </c>
      <c r="B1" s="109" t="s">
        <v>149</v>
      </c>
      <c r="C1" s="109" t="s">
        <v>63</v>
      </c>
      <c r="D1" s="109" t="s">
        <v>64</v>
      </c>
      <c r="E1" s="109" t="s">
        <v>5</v>
      </c>
      <c r="F1" s="109" t="s">
        <v>65</v>
      </c>
      <c r="G1" s="109" t="s">
        <v>66</v>
      </c>
      <c r="H1" s="108" t="s">
        <v>68</v>
      </c>
      <c r="I1" s="108"/>
    </row>
    <row r="2" spans="1:10" x14ac:dyDescent="0.25">
      <c r="A2" s="109"/>
      <c r="B2" s="109"/>
      <c r="C2" s="109"/>
      <c r="D2" s="109"/>
      <c r="E2" s="109"/>
      <c r="F2" s="109"/>
      <c r="G2" s="109"/>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2"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6" customFormat="1" ht="14.65" customHeight="1" x14ac:dyDescent="0.25">
      <c r="A15" s="74" t="s">
        <v>96</v>
      </c>
      <c r="B15" s="74"/>
      <c r="C15" s="74" t="s">
        <v>97</v>
      </c>
      <c r="D15" s="75" t="s">
        <v>98</v>
      </c>
      <c r="E15" s="74" t="s">
        <v>93</v>
      </c>
      <c r="F15" s="74" t="s">
        <v>117</v>
      </c>
      <c r="G15" s="74"/>
      <c r="H15" s="75" t="s">
        <v>122</v>
      </c>
      <c r="I15" s="74"/>
      <c r="J15" s="76"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1"/>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1"/>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Edgar Josué Malagón Montaña</cp:lastModifiedBy>
  <dcterms:created xsi:type="dcterms:W3CDTF">2014-07-01T23:43:25Z</dcterms:created>
  <dcterms:modified xsi:type="dcterms:W3CDTF">2015-12-07T12:38:46Z</dcterms:modified>
</cp:coreProperties>
</file>