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<sst xmlns="http://schemas.openxmlformats.org/spreadsheetml/2006/main" count="395" uniqueCount="199">
  <si>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</si>
  <si>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</si>
  <si>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</si>
  <si>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</si>
  <si>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</si>
  <si>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</si>
  <si>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</si>
  <si>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</si>
  <si>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</si>
  <si>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</si>
  <si>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</si>
  <si>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</si>
  <si>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</si>
  <si>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</si>
  <si>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</si>
  <si>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</si>
  <si>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</si>
  <si>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</si>
  <si>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</si>
  <si>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</si>
  <si>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</si>
  <si>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</si>
  <si>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</si>
  <si>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</si>
  <si>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</si>
  <si>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</si>
  <si>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</si>
  <si>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</si>
  <si>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</si>
  <si>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</si>
  <si>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</si>
  <si>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</si>
  <si>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</si>
  <si>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</si>
  <si>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</si>
  <si>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</si>
  <si>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</si>
  <si>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</si>
  <si>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</si>
  <si>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</si>
  <si>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</si>
  <si>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</si>
  <si>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</si>
  <si>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</si>
  <si>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</si>
  <si>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</si>
  <si>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</si>
  <si>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</si>
  <si>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</si>
  <si>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</si>
  <si>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</si>
  <si>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</si>
  <si>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</si>
  <si>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</si>
  <si>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</si>
  <si>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</si>
  <si>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</si>
  <si>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</si>
  <si>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</si>
  <si>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</si>
  <si>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</si>
  <si>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</si>
  <si>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</si>
  <si>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</si>
  <si>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</si>
  <si>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</si>
  <si>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</si>
  <si>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</si>
  <si>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</si>
  <si>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</si>
  <si>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</si>
  <si>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</si>
  <si>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</si>
  <si>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</si>
  <si>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</si>
  <si>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</si>
  <si>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</si>
  <si>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</si>
  <si>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</si>
  <si>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</si>
  <si>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</si>
  <si>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</si>
  <si>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</si>
  <si>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</si>
  <si>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</si>
  <si>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</si>
  <si>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</si>
  <si>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</si>
  <si>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</si>
  <si>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</si>
  <si>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</si>
  <si>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</si>
  <si>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</si>
  <si>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</si>
  <si>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</si>
  <si>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</si>
  <si>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</si>
  <si>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</si>
  <si>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</si>
  <si>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</si>
  <si>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</si>
  <si>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</si>
  <si>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</si>
  <si>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</si>
  <si>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</si>
  <si>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</si>
  <si>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</si>
  <si>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</si>
  <si>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</si>
  <si>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</si>
  <si>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</si>
  <si>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</si>
  <si>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</si>
  <si>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</si>
  <si>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</si>
  <si>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</si>
  <si>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</si>
  <si>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</si>
  <si>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</si>
  <si>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</si>
  <si>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</si>
  <si>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</si>
  <si>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</si>
  <si>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</si>
  <si>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</si>
  <si>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</si>
  <si>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</si>
  <si>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</si>
  <si>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</si>
  <si>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</si>
  <si>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</si>
  <si>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</si>
  <si>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</si>
  <si>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</si>
  <si>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</si>
  <si>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</si>
  <si>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</si>
  <si>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</si>
  <si>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</si>
  <si>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</si>
  <si>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</si>
  <si>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</si>
  <si>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</si>
  <si>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</si>
  <si>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</si>
  <si>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</si>
  <si>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</si>
  <si>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</si>
  <si>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</si>
  <si>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</si>
  <si>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</si>
  <si>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</si>
  <si>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</si>
  <si>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</si>
  <si>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</si>
  <si>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</si>
  <si>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</si>
  <si>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</si>
  <si>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</si>
  <si>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</si>
  <si>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</si>
  <si>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</si>
  <si>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</si>
  <si>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</si>
  <si>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</si>
  <si>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</si>
  <si>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</si>
  <si>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</si>
  <si>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</si>
  <si>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</si>
  <si>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</si>
  <si>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</si>
  <si>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</si>
  <si>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</si>
  <si>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</si>
  <si>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</si>
  <si>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</si>
  <si>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</si>
  <si>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</si>
  <si>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</si>
  <si>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</si>
  <si>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</si>
  <si>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</si>
  <si>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</si>
  <si>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</si>
  <si>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</si>
  <si>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</si>
  <si>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</si>
  <si>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razonamiento deductivo</t>
  </si>
  <si>
    <t>MA_08_08_CO_REC110</t>
  </si>
  <si>
    <t>ver observaciones</t>
  </si>
  <si>
    <t>Ilustración</t>
  </si>
  <si>
    <t>Letras en cursiva, los puntos preferiblemente de otro color, la idea es que se note que se esta resaltando el segemento de una recta infinita (por eso una parte es más gruesa que la otra), pero esto se puede resaltar con colores y no con el grosor de la recta.</t>
  </si>
  <si>
    <t>La idea es que sean dos rectas que se intersecan en un punto, se resaltan los colores de los ángulso que son iguales.</t>
  </si>
  <si>
    <t>Josué Malagón</t>
  </si>
  <si>
    <t>En el globo de texto agregar la frase: Método directo</t>
  </si>
  <si>
    <t>Por favor agregar cotas a las medidas de los lados, recordar que entre el número y la unidad de centimetros debe haber un espacio.</t>
  </si>
  <si>
    <t>La idea es indicar que lados son iguales entre si, por eso se dejan en pares del mismo color, la señal de los ángulos rectos debe tener el mismo color en los 4,</t>
  </si>
  <si>
    <t>Por favor construir iconos de recurso basados en esta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</si>
</sst>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43295</xdr:colOff>
      <xdr:row>14</xdr:row>
      <xdr:rowOff>692727</xdr:rowOff>
    </xdr:from>
    <xdr:to>
      <xdr:col>17</xdr:col>
      <xdr:colOff>72159</xdr:colOff>
      <xdr:row>14</xdr:row>
      <xdr:rowOff>2423968</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54204" y="7316932"/>
          <a:ext cx="3925455" cy="1731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115456</xdr:colOff>
      <xdr:row>13</xdr:row>
      <xdr:rowOff>58016</xdr:rowOff>
    </xdr:from>
    <xdr:to>
      <xdr:col>22</xdr:col>
      <xdr:colOff>110549</xdr:colOff>
      <xdr:row>13</xdr:row>
      <xdr:rowOff>830984</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26365" y="4531880"/>
          <a:ext cx="8004752" cy="772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303068</xdr:colOff>
      <xdr:row>12</xdr:row>
      <xdr:rowOff>57727</xdr:rowOff>
    </xdr:from>
    <xdr:to>
      <xdr:col>17</xdr:col>
      <xdr:colOff>94861</xdr:colOff>
      <xdr:row>12</xdr:row>
      <xdr:rowOff>3925455</xdr:rowOff>
    </xdr:to>
    <xdr:pic>
      <xdr:nvPicPr>
        <xdr:cNvPr id="8" name="Imagen 7" descr="Young businessman with speech bubbles inside. Thinking man. Conceptual image of a open minded man.On a gray backgroun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313977" y="3059545"/>
          <a:ext cx="3688384" cy="3867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72159</xdr:colOff>
      <xdr:row>16</xdr:row>
      <xdr:rowOff>129886</xdr:rowOff>
    </xdr:from>
    <xdr:to>
      <xdr:col>15</xdr:col>
      <xdr:colOff>688975</xdr:colOff>
      <xdr:row>16</xdr:row>
      <xdr:rowOff>2099252</xdr:rowOff>
    </xdr:to>
    <xdr:pic>
      <xdr:nvPicPr>
        <xdr:cNvPr id="9" name="Imagen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083068" y="11906250"/>
          <a:ext cx="2868180" cy="1969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346364</xdr:colOff>
      <xdr:row>17</xdr:row>
      <xdr:rowOff>187613</xdr:rowOff>
    </xdr:from>
    <xdr:to>
      <xdr:col>16</xdr:col>
      <xdr:colOff>54842</xdr:colOff>
      <xdr:row>17</xdr:row>
      <xdr:rowOff>2261754</xdr:rowOff>
    </xdr:to>
    <xdr:pic>
      <xdr:nvPicPr>
        <xdr:cNvPr id="10" name="Imagen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357273" y="14244204"/>
          <a:ext cx="2782455" cy="2074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18</xdr:row>
      <xdr:rowOff>101022</xdr:rowOff>
    </xdr:from>
    <xdr:to>
      <xdr:col>16</xdr:col>
      <xdr:colOff>79953</xdr:colOff>
      <xdr:row>18</xdr:row>
      <xdr:rowOff>1606261</xdr:rowOff>
    </xdr:to>
    <xdr:pic>
      <xdr:nvPicPr>
        <xdr:cNvPr id="11" name="Imagen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487159" y="16567727"/>
          <a:ext cx="2677680" cy="1505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5.75" style="2" customWidth="1"/>
    <col min="3" max="3" width="26.875" style="2" customWidth="1"/>
    <col min="4" max="4" width="15.5" style="2" customWidth="1"/>
    <col min="5" max="5" width="17.25" style="2" customWidth="1"/>
    <col min="6" max="6" width="33.875" style="2" customWidth="1"/>
    <col min="7" max="7" width="20.375" style="2" customWidth="1"/>
    <col min="8" max="8" width="34.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8</v>
      </c>
      <c r="D3" s="85"/>
      <c r="F3" s="77">
        <v>42410</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194</v>
      </c>
      <c r="D5" s="87"/>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6.45" customHeight="1" x14ac:dyDescent="0.25">
      <c r="A10" s="12" t="str">
        <f>IF(OR(B10&lt;&gt;"",J10&lt;&gt;""),"IMG01","")</f>
        <v>IMG01</v>
      </c>
      <c r="B10" s="62">
        <v>234306322</v>
      </c>
      <c r="C10" s="20" t="str">
        <f t="shared" ref="C10:C17" si="0">IF(OR(B10&lt;&gt;"",J10&lt;&gt;""),IF($G$4="Recurso",CONCATENATE($G$4," ",$G$5),$G$4),"")</f>
        <v>Recurso F6B</v>
      </c>
      <c r="D10" s="63" t="s">
        <v>187</v>
      </c>
      <c r="E10" s="63" t="s">
        <v>165</v>
      </c>
      <c r="F10" s="13" t="e">
        <f t="shared" ref="F10:F17"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H17"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198</v>
      </c>
      <c r="K10" s="64"/>
      <c r="O10" s="2" t="str">
        <f>'Definición técnica de imagenes'!A12</f>
        <v>M12D</v>
      </c>
    </row>
    <row r="11" spans="1:16" s="11" customFormat="1" ht="26.45" customHeight="1" x14ac:dyDescent="0.25">
      <c r="A11" s="12" t="str">
        <f t="shared" ref="A11:A17" si="3">IF(OR(B11&lt;&gt;"",J11&lt;&gt;""),CONCATENATE(LEFT(A10,3),IF(MID(A10,4,2)+1&lt;10,CONCATENATE("0",MID(A10,4,2)+1))),"")</f>
        <v>IMG02</v>
      </c>
      <c r="B11" s="62">
        <v>158229164</v>
      </c>
      <c r="C11" s="20" t="str">
        <f t="shared" si="0"/>
        <v>Recurso F6B</v>
      </c>
      <c r="D11" s="63" t="s">
        <v>187</v>
      </c>
      <c r="E11" s="63" t="s">
        <v>165</v>
      </c>
      <c r="F11" s="13" t="e">
        <f t="shared" ca="1" si="1"/>
        <v>#N/A</v>
      </c>
      <c r="G11" s="13" t="e">
        <f ca="1">IF($F11&lt;&gt;"",IF($G$4="Recurso",VLOOKUP($E11,OFFSET('Definición técnica de imagenes'!$A$1,MATCH($G$5,'Definición técnica de imagenes'!$A$1:$A$104,0)-1,1,COUNTIF('Definición técnica de imagenes'!$A$3:$A$102,$G$5),5),5,FALSE),'Definición técnica de imagenes'!$F$16),"")</f>
        <v>#N/A</v>
      </c>
      <c r="H11" s="13" t="e">
        <f t="shared" ca="1" si="2"/>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3"/>
      <c r="K11" s="65"/>
      <c r="O11" s="2" t="str">
        <f>'Definición técnica de imagenes'!A13</f>
        <v>M101</v>
      </c>
    </row>
    <row r="12" spans="1:16" s="11" customFormat="1" x14ac:dyDescent="0.25">
      <c r="A12" s="12" t="str">
        <f t="shared" si="3"/>
        <v>IMG03</v>
      </c>
      <c r="B12" s="62">
        <v>121961872</v>
      </c>
      <c r="C12" s="20" t="str">
        <f t="shared" si="0"/>
        <v>Recurso F6B</v>
      </c>
      <c r="D12" s="63" t="s">
        <v>187</v>
      </c>
      <c r="E12" s="63" t="s">
        <v>165</v>
      </c>
      <c r="F12" s="13" t="e">
        <f t="shared" ca="1" si="1"/>
        <v>#N/A</v>
      </c>
      <c r="G12" s="13" t="e">
        <f ca="1">IF($F12&lt;&gt;"",IF($G$4="Recurso",VLOOKUP($E12,OFFSET('Definición técnica de imagenes'!$A$1,MATCH($G$5,'Definición técnica de imagenes'!$A$1:$A$104,0)-1,1,COUNTIF('Definición técnica de imagenes'!$A$3:$A$102,$G$5),5),5,FALSE),'Definición técnica de imagenes'!$F$16),"")</f>
        <v>#N/A</v>
      </c>
      <c r="H12" s="13" t="e">
        <f t="shared" ca="1" si="2"/>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3"/>
      <c r="K12" s="64"/>
      <c r="O12" s="2" t="str">
        <f>'Definición técnica de imagenes'!A18</f>
        <v>Diaporama F1</v>
      </c>
    </row>
    <row r="13" spans="1:16" s="11" customFormat="1" ht="328.5" customHeight="1" x14ac:dyDescent="0.25">
      <c r="A13" s="12" t="str">
        <f t="shared" si="3"/>
        <v>IMG04</v>
      </c>
      <c r="B13" s="62">
        <v>129115079</v>
      </c>
      <c r="C13" s="20" t="str">
        <f t="shared" si="0"/>
        <v>Recurso F6B</v>
      </c>
      <c r="D13" s="63" t="s">
        <v>191</v>
      </c>
      <c r="E13" s="63" t="s">
        <v>155</v>
      </c>
      <c r="F13" s="13" t="str">
        <f t="shared" ca="1" si="1"/>
        <v>MA_08_08_CO_REC110_IMG04n.jpg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MA_08_08_CO_REC110_IMG04a.jpg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195</v>
      </c>
      <c r="K13"/>
      <c r="O13" s="2" t="str">
        <f>'Definición técnica de imagenes'!A19</f>
        <v>F4</v>
      </c>
    </row>
    <row r="14" spans="1:16" s="11" customFormat="1" ht="114.75" customHeight="1" x14ac:dyDescent="0.25">
      <c r="A14" s="12" t="str">
        <f t="shared" si="3"/>
        <v>IMG05</v>
      </c>
      <c r="B14" s="62" t="s">
        <v>190</v>
      </c>
      <c r="C14" s="20" t="str">
        <f t="shared" si="0"/>
        <v>Recurso F6B</v>
      </c>
      <c r="D14" s="63" t="s">
        <v>191</v>
      </c>
      <c r="E14" s="63" t="s">
        <v>155</v>
      </c>
      <c r="F14" s="13" t="str">
        <f t="shared" ca="1" si="1"/>
        <v>MA_08_08_CO_REC110_IMG05n.jpg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MA_08_08_CO_REC110_IMG05a.jpg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192</v>
      </c>
      <c r="K14" s="64"/>
      <c r="O14" s="2" t="str">
        <f>'Definición técnica de imagenes'!A22</f>
        <v>F6</v>
      </c>
    </row>
    <row r="15" spans="1:16" s="11" customFormat="1" ht="218.25" customHeight="1" x14ac:dyDescent="0.25">
      <c r="A15" s="12" t="str">
        <f t="shared" si="3"/>
        <v>IMG06</v>
      </c>
      <c r="B15" s="62" t="s">
        <v>190</v>
      </c>
      <c r="C15" s="20" t="str">
        <f t="shared" si="0"/>
        <v>Recurso F6B</v>
      </c>
      <c r="D15" s="63" t="s">
        <v>191</v>
      </c>
      <c r="E15" s="63" t="s">
        <v>155</v>
      </c>
      <c r="F15" s="13" t="str">
        <f t="shared" ca="1" si="1"/>
        <v>MA_08_08_CO_REC110_IMG06n.jpg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MA_08_08_CO_REC110_IMG06a.jpg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193</v>
      </c>
      <c r="K15" s="66"/>
      <c r="O15" s="2" t="str">
        <f>'Definición técnica de imagenes'!A24</f>
        <v>F6B</v>
      </c>
    </row>
    <row r="16" spans="1:16" s="11" customFormat="1" ht="29.25" customHeight="1" x14ac:dyDescent="0.3">
      <c r="A16" s="12" t="str">
        <f t="shared" si="3"/>
        <v>IMG07</v>
      </c>
      <c r="B16" s="62">
        <v>135457706</v>
      </c>
      <c r="C16" s="20" t="str">
        <f t="shared" si="0"/>
        <v>Recurso F6B</v>
      </c>
      <c r="D16" s="63" t="s">
        <v>191</v>
      </c>
      <c r="E16" s="63" t="s">
        <v>155</v>
      </c>
      <c r="F16" s="13" t="str">
        <f t="shared" ca="1" si="1"/>
        <v>MA_08_08_CO_REC110_IMG07n.jpg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2"/>
        <v>MA_08_08_CO_REC110_IMG07a.jpg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c r="K16" s="67"/>
      <c r="O16" s="2" t="str">
        <f>'Definición técnica de imagenes'!A25</f>
        <v>F7</v>
      </c>
    </row>
    <row r="17" spans="1:15" s="11" customFormat="1" ht="179.25" customHeight="1" x14ac:dyDescent="0.25">
      <c r="A17" s="12" t="str">
        <f t="shared" si="3"/>
        <v>IMG08</v>
      </c>
      <c r="B17" s="62" t="s">
        <v>190</v>
      </c>
      <c r="C17" s="20" t="str">
        <f t="shared" si="0"/>
        <v>Recurso F6B</v>
      </c>
      <c r="D17" s="63" t="s">
        <v>191</v>
      </c>
      <c r="E17" s="63" t="s">
        <v>155</v>
      </c>
      <c r="F17" s="13" t="str">
        <f t="shared" ca="1" si="1"/>
        <v>MA_08_08_CO_REC110_IMG08n.jpg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2"/>
        <v>MA_08_08_CO_REC110_IMG08a.jpg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c r="K17" s="66"/>
      <c r="O17" s="2" t="str">
        <f>'Definición técnica de imagenes'!A27</f>
        <v>F7B</v>
      </c>
    </row>
    <row r="18" spans="1:15" s="11" customFormat="1" ht="189.75" customHeight="1" x14ac:dyDescent="0.25">
      <c r="A18" s="12" t="str">
        <f t="shared" ref="A18" si="4">IF(OR(B18&lt;&gt;"",J18&lt;&gt;""),CONCATENATE(LEFT(A17,3),IF(MID(A17,4,2)+1&lt;10,CONCATENATE("0",MID(A17,4,2)+1))),"")</f>
        <v>IMG09</v>
      </c>
      <c r="B18" s="62" t="s">
        <v>190</v>
      </c>
      <c r="C18" s="20" t="str">
        <f t="shared" ref="C18:C41" si="5">IF(OR(B18&lt;&gt;"",J18&lt;&gt;""),IF($G$4="Recurso",CONCATENATE($G$4," ",$G$5),$G$4),"")</f>
        <v>Recurso F6B</v>
      </c>
      <c r="D18" s="63" t="s">
        <v>191</v>
      </c>
      <c r="E18" s="63" t="s">
        <v>155</v>
      </c>
      <c r="F18" s="13" t="str">
        <f t="shared" ref="F18:F74" ca="1" si="6">IF(OR(B18&lt;&gt;"",J18&lt;&gt;""),CONCATENATE($C$7,"_",$A18,IF($G$4="Cuaderno de Estudio","_small",CONCATENATE(IF(I18="","","n"),IF(LEFT($G$5,1)="F",".jpg",".png")))),"")</f>
        <v>MA_08_08_CO_REC110_IMG09n.jpg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ref="H18:H74" ca="1" si="7">IF(AND(I18&lt;&gt;"",I18&lt;&gt;0),IF(OR(B18&lt;&gt;"",J18&lt;&gt;""),CONCATENATE($C$7,"_",$A18,IF($G$4="Cuaderno de Estudio","_zoom",CONCATENATE("a",IF(LEFT($G$5,1)="F",".jpg",".png")))),""),"")</f>
        <v>MA_08_08_CO_REC110_IMG09a.jpg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196</v>
      </c>
      <c r="K18" s="66"/>
      <c r="O18" s="2" t="str">
        <f>'Definición técnica de imagenes'!A30</f>
        <v>F8</v>
      </c>
    </row>
    <row r="19" spans="1:15" s="11" customFormat="1" ht="141.75" customHeight="1" x14ac:dyDescent="0.3">
      <c r="A19" s="12" t="str">
        <f t="shared" ref="A19:A50" si="8">IF(OR(B19&lt;&gt;"",J19&lt;&gt;""),CONCATENATE(LEFT(A18,3),IF(MID(A18,4,2)+1&lt;10,CONCATENATE("0",MID(A18,4,2)+1),MID(A18,4,2)+1)),"")</f>
        <v>IMG10</v>
      </c>
      <c r="B19" s="62" t="s">
        <v>190</v>
      </c>
      <c r="C19" s="20" t="str">
        <f t="shared" si="5"/>
        <v>Recurso F6B</v>
      </c>
      <c r="D19" s="63" t="s">
        <v>191</v>
      </c>
      <c r="E19" s="63" t="s">
        <v>155</v>
      </c>
      <c r="F19" s="13" t="str">
        <f t="shared" ca="1" si="6"/>
        <v>MA_08_08_CO_REC110_IMG10n.jpg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7"/>
        <v>MA_08_08_CO_REC110_IMG10a.jpg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3" t="s">
        <v>197</v>
      </c>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2016-02-12T17:28:29Z</dcterms:modified>
</cp:coreProperties>
</file>