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9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A10" i="1"/>
  <c r="A11" i="1"/>
  <c r="A12" i="1"/>
  <c r="A13" i="1"/>
  <c r="A14" i="1"/>
  <c r="A15" i="1"/>
  <c r="A16" i="1"/>
  <c r="A17" i="1"/>
  <c r="A18" i="1"/>
  <c r="A19" i="1"/>
  <c r="A20" i="1"/>
  <c r="A21" i="1"/>
  <c r="A22" i="1"/>
  <c r="A23" i="1"/>
  <c r="A24" i="1"/>
  <c r="A25" i="1"/>
  <c r="A26" i="1"/>
  <c r="A27" i="1"/>
  <c r="A28" i="1"/>
  <c r="A29" i="1"/>
  <c r="A30" i="1"/>
  <c r="A31" i="1"/>
  <c r="A32" i="1"/>
  <c r="A33" i="1"/>
  <c r="A34" i="1"/>
  <c r="A35"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<sst xmlns="http://schemas.openxmlformats.org/spreadsheetml/2006/main" count="464" uniqueCount="194">
  <si>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</si>
  <si>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</si>
  <si>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</si>
  <si>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</si>
  <si>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</si>
  <si>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</si>
  <si>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</si>
  <si>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</si>
  <si>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</si>
  <si>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</si>
  <si>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</si>
  <si>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</si>
  <si>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</si>
  <si>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</si>
  <si>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</si>
  <si>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</si>
  <si>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</si>
  <si>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</si>
  <si>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</si>
  <si>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</si>
  <si>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</si>
  <si>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</si>
  <si>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</si>
  <si>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</si>
  <si>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</si>
  <si>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</si>
  <si>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</si>
  <si>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</si>
  <si>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</si>
  <si>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</si>
  <si>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</si>
  <si>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</si>
  <si>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</si>
  <si>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</si>
  <si>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</si>
  <si>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</si>
  <si>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</si>
  <si>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</si>
  <si>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</si>
  <si>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</si>
  <si>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</si>
  <si>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</si>
  <si>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</si>
  <si>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</si>
  <si>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</si>
  <si>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</si>
  <si>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</si>
  <si>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</si>
  <si>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</si>
  <si>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</si>
  <si>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</si>
  <si>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</si>
  <si>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</si>
  <si>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</si>
  <si>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</si>
  <si>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</si>
  <si>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</si>
  <si>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</si>
  <si>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</si>
  <si>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</si>
  <si>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</si>
  <si>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</si>
  <si>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</si>
  <si>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</si>
  <si>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</si>
  <si>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</si>
  <si>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</si>
  <si>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</si>
  <si>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</si>
  <si>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</si>
  <si>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</si>
  <si>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</si>
  <si>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</si>
  <si>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</si>
  <si>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</si>
  <si>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</si>
  <si>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</si>
  <si>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</si>
  <si>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</si>
  <si>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</si>
  <si>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</si>
  <si>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</si>
  <si>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</si>
  <si>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</si>
  <si>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</si>
  <si>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</si>
  <si>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</si>
  <si>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</si>
  <si>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</si>
  <si>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</si>
  <si>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</si>
  <si>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</si>
  <si>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</si>
  <si>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</si>
  <si>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</si>
  <si>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</si>
  <si>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</si>
  <si>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</si>
  <si>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</si>
  <si>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</si>
  <si>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</si>
  <si>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</si>
  <si>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</si>
  <si>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</si>
  <si>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</si>
  <si>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</si>
  <si>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</si>
  <si>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</si>
  <si>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</si>
  <si>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</si>
  <si>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</si>
  <si>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</si>
  <si>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</si>
  <si>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</si>
  <si>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</si>
  <si>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</si>
  <si>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</si>
  <si>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</si>
  <si>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</si>
  <si>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</si>
  <si>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</si>
  <si>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</si>
  <si>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</si>
  <si>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</si>
  <si>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</si>
  <si>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</si>
  <si>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</si>
  <si>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</si>
  <si>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</si>
  <si>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</si>
  <si>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</si>
  <si>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</si>
  <si>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</si>
  <si>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</si>
  <si>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</si>
  <si>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</si>
  <si>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</si>
  <si>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</si>
  <si>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</si>
  <si>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</si>
  <si>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</si>
  <si>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</si>
  <si>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</si>
  <si>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</si>
  <si>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</si>
  <si>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</si>
  <si>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</si>
  <si>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</si>
  <si>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</si>
  <si>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</si>
  <si>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</si>
  <si>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</si>
  <si>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</si>
  <si>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</si>
  <si>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</si>
  <si>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</si>
  <si>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</si>
  <si>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</si>
  <si>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</si>
  <si>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</si>
  <si>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</si>
  <si>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</si>
  <si>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</si>
  <si>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</si>
  <si>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</si>
  <si>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</si>
  <si>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</si>
  <si>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</si>
  <si>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</si>
  <si>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</si>
  <si>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</si>
  <si>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</si>
  <si>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</si>
  <si>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</si>
  <si>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</si>
  <si>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</si>
  <si>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</si>
  <si>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</si>
  <si>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</si>
  <si>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</si>
  <si>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</si>
  <si>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</si>
  <si>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</si>
  <si>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</si>
  <si>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</si>
  <si>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</si>
  <si>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</si>
  <si>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triángulos</t>
  </si>
  <si>
    <t>Josué Malagón</t>
  </si>
  <si>
    <t>Ilustración</t>
  </si>
  <si>
    <t>Letras en cursiva, las minúsculas son la medida de los lados (agregar cotas), las mayúsculas son los nombres de los puntos, los decimales se deben separar con coma.</t>
  </si>
  <si>
    <t>ver observaciones</t>
  </si>
  <si>
    <t>MA_08_09_CO_REC160</t>
  </si>
  <si>
    <t>Letras en cursiva, las minúsculas son la medida de los lados (agregar cotas), las mayúsculas son los nombres de los puntos, los decimales se deben separar con coma. Quitar el color inerno del tirángulo, es la misma imagen 08 de este recurso.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</si>
</sst>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10</xdr:col>
      <xdr:colOff>156740</xdr:colOff>
      <xdr:row>9</xdr:row>
      <xdr:rowOff>0</xdr:rowOff>
    </xdr:from>
    <xdr:to>
      <xdr:col>16</xdr:col>
      <xdr:colOff>809625</xdr:colOff>
      <xdr:row>9</xdr:row>
      <xdr:rowOff>4397375</xdr:rowOff>
    </xdr:to>
    <xdr:pic>
      <xdr:nvPicPr>
        <xdr:cNvPr id="2" name="Imagen 1"/>
        <xdr:cNvPicPr/>
      </xdr:nvPicPr>
      <xdr:blipFill rotWithShape="1">
        <a:blip xmlns:r="http://schemas.openxmlformats.org/officeDocument/2006/relationships" r:embed="rId1"/>
        <a:srcRect l="36660" t="26866" r="36354" b="29362"/>
        <a:stretch/>
      </xdr:blipFill>
      <xdr:spPr bwMode="auto">
        <a:xfrm>
          <a:off x="16507990" y="2143125"/>
          <a:ext cx="5367760" cy="43973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187097</xdr:colOff>
      <xdr:row>10</xdr:row>
      <xdr:rowOff>153080</xdr:rowOff>
    </xdr:from>
    <xdr:to>
      <xdr:col>15</xdr:col>
      <xdr:colOff>285749</xdr:colOff>
      <xdr:row>10</xdr:row>
      <xdr:rowOff>3857625</xdr:rowOff>
    </xdr:to>
    <xdr:pic>
      <xdr:nvPicPr>
        <xdr:cNvPr id="3" name="Imagen 2"/>
        <xdr:cNvPicPr/>
      </xdr:nvPicPr>
      <xdr:blipFill rotWithShape="1">
        <a:blip xmlns:r="http://schemas.openxmlformats.org/officeDocument/2006/relationships" r:embed="rId2"/>
        <a:srcRect l="43109" t="38168" r="28885" b="17589"/>
        <a:stretch/>
      </xdr:blipFill>
      <xdr:spPr bwMode="auto">
        <a:xfrm>
          <a:off x="16538347" y="6979330"/>
          <a:ext cx="3988027" cy="370454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204107</xdr:colOff>
      <xdr:row>11</xdr:row>
      <xdr:rowOff>0</xdr:rowOff>
    </xdr:from>
    <xdr:to>
      <xdr:col>10</xdr:col>
      <xdr:colOff>3457575</xdr:colOff>
      <xdr:row>11</xdr:row>
      <xdr:rowOff>2978785</xdr:rowOff>
    </xdr:to>
    <xdr:pic>
      <xdr:nvPicPr>
        <xdr:cNvPr id="4" name="Imagen 3"/>
        <xdr:cNvPicPr/>
      </xdr:nvPicPr>
      <xdr:blipFill rotWithShape="1">
        <a:blip xmlns:r="http://schemas.openxmlformats.org/officeDocument/2006/relationships" r:embed="rId3"/>
        <a:srcRect l="39884" t="22640" r="28208" b="28457"/>
        <a:stretch/>
      </xdr:blipFill>
      <xdr:spPr bwMode="auto">
        <a:xfrm>
          <a:off x="16549687" y="8198304"/>
          <a:ext cx="3253468" cy="297878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425223</xdr:colOff>
      <xdr:row>12</xdr:row>
      <xdr:rowOff>85045</xdr:rowOff>
    </xdr:from>
    <xdr:to>
      <xdr:col>10</xdr:col>
      <xdr:colOff>3358923</xdr:colOff>
      <xdr:row>12</xdr:row>
      <xdr:rowOff>2104980</xdr:rowOff>
    </xdr:to>
    <xdr:pic>
      <xdr:nvPicPr>
        <xdr:cNvPr id="5" name="Imagen 4"/>
        <xdr:cNvPicPr/>
      </xdr:nvPicPr>
      <xdr:blipFill rotWithShape="1">
        <a:blip xmlns:r="http://schemas.openxmlformats.org/officeDocument/2006/relationships" r:embed="rId4"/>
        <a:srcRect l="40394" t="38640" r="33978" b="29966"/>
        <a:stretch/>
      </xdr:blipFill>
      <xdr:spPr bwMode="auto">
        <a:xfrm>
          <a:off x="16770803" y="11327947"/>
          <a:ext cx="2933700" cy="201993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0</xdr:colOff>
      <xdr:row>14</xdr:row>
      <xdr:rowOff>0</xdr:rowOff>
    </xdr:from>
    <xdr:to>
      <xdr:col>11</xdr:col>
      <xdr:colOff>0</xdr:colOff>
      <xdr:row>14</xdr:row>
      <xdr:rowOff>2095500</xdr:rowOff>
    </xdr:to>
    <xdr:pic>
      <xdr:nvPicPr>
        <xdr:cNvPr id="8" name="Imagen 7"/>
        <xdr:cNvPicPr/>
      </xdr:nvPicPr>
      <xdr:blipFill rotWithShape="1">
        <a:blip xmlns:r="http://schemas.openxmlformats.org/officeDocument/2006/relationships" r:embed="rId5"/>
        <a:srcRect l="38867" t="20527" r="26680" b="46569"/>
        <a:stretch/>
      </xdr:blipFill>
      <xdr:spPr bwMode="auto">
        <a:xfrm>
          <a:off x="16345580" y="16464643"/>
          <a:ext cx="3902075" cy="2095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0</xdr:colOff>
      <xdr:row>15</xdr:row>
      <xdr:rowOff>0</xdr:rowOff>
    </xdr:from>
    <xdr:to>
      <xdr:col>15</xdr:col>
      <xdr:colOff>105455</xdr:colOff>
      <xdr:row>15</xdr:row>
      <xdr:rowOff>2082165</xdr:rowOff>
    </xdr:to>
    <xdr:pic>
      <xdr:nvPicPr>
        <xdr:cNvPr id="9" name="Imagen 8"/>
        <xdr:cNvPicPr/>
      </xdr:nvPicPr>
      <xdr:blipFill rotWithShape="1">
        <a:blip xmlns:r="http://schemas.openxmlformats.org/officeDocument/2006/relationships" r:embed="rId6"/>
        <a:srcRect l="42261" t="22941" r="24813" b="46569"/>
        <a:stretch/>
      </xdr:blipFill>
      <xdr:spPr bwMode="auto">
        <a:xfrm>
          <a:off x="16345580" y="18675804"/>
          <a:ext cx="4000500" cy="208216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221115</xdr:colOff>
      <xdr:row>16</xdr:row>
      <xdr:rowOff>102053</xdr:rowOff>
    </xdr:from>
    <xdr:to>
      <xdr:col>10</xdr:col>
      <xdr:colOff>3316740</xdr:colOff>
      <xdr:row>16</xdr:row>
      <xdr:rowOff>3554866</xdr:rowOff>
    </xdr:to>
    <xdr:pic>
      <xdr:nvPicPr>
        <xdr:cNvPr id="11" name="Imagen 10"/>
        <xdr:cNvPicPr/>
      </xdr:nvPicPr>
      <xdr:blipFill rotWithShape="1">
        <a:blip xmlns:r="http://schemas.openxmlformats.org/officeDocument/2006/relationships" r:embed="rId7"/>
        <a:srcRect l="33605" t="19923" r="45180" b="21514"/>
        <a:stretch/>
      </xdr:blipFill>
      <xdr:spPr bwMode="auto">
        <a:xfrm>
          <a:off x="16566695" y="20989017"/>
          <a:ext cx="3095625" cy="345281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85045</xdr:colOff>
      <xdr:row>17</xdr:row>
      <xdr:rowOff>136072</xdr:rowOff>
    </xdr:from>
    <xdr:to>
      <xdr:col>10</xdr:col>
      <xdr:colOff>3859711</xdr:colOff>
      <xdr:row>17</xdr:row>
      <xdr:rowOff>2107747</xdr:rowOff>
    </xdr:to>
    <xdr:pic>
      <xdr:nvPicPr>
        <xdr:cNvPr id="12" name="Imagen 11"/>
        <xdr:cNvPicPr/>
      </xdr:nvPicPr>
      <xdr:blipFill rotWithShape="1">
        <a:blip xmlns:r="http://schemas.openxmlformats.org/officeDocument/2006/relationships" r:embed="rId8"/>
        <a:srcRect l="39206" t="42564" r="24983" b="25740"/>
        <a:stretch/>
      </xdr:blipFill>
      <xdr:spPr bwMode="auto">
        <a:xfrm>
          <a:off x="16430625" y="24645938"/>
          <a:ext cx="3774666" cy="19716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0</xdr:colOff>
      <xdr:row>18</xdr:row>
      <xdr:rowOff>0</xdr:rowOff>
    </xdr:from>
    <xdr:to>
      <xdr:col>15</xdr:col>
      <xdr:colOff>295955</xdr:colOff>
      <xdr:row>18</xdr:row>
      <xdr:rowOff>1962150</xdr:rowOff>
    </xdr:to>
    <xdr:pic>
      <xdr:nvPicPr>
        <xdr:cNvPr id="13" name="Imagen 12"/>
        <xdr:cNvPicPr/>
      </xdr:nvPicPr>
      <xdr:blipFill rotWithShape="1">
        <a:blip xmlns:r="http://schemas.openxmlformats.org/officeDocument/2006/relationships" r:embed="rId9"/>
        <a:srcRect l="40224" t="42262" r="22437" b="26645"/>
        <a:stretch/>
      </xdr:blipFill>
      <xdr:spPr bwMode="auto">
        <a:xfrm>
          <a:off x="16345580" y="26738036"/>
          <a:ext cx="4191000" cy="19621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0</xdr:colOff>
      <xdr:row>19</xdr:row>
      <xdr:rowOff>0</xdr:rowOff>
    </xdr:from>
    <xdr:to>
      <xdr:col>10</xdr:col>
      <xdr:colOff>3000375</xdr:colOff>
      <xdr:row>19</xdr:row>
      <xdr:rowOff>3051810</xdr:rowOff>
    </xdr:to>
    <xdr:pic>
      <xdr:nvPicPr>
        <xdr:cNvPr id="14" name="Imagen 13"/>
        <xdr:cNvPicPr/>
      </xdr:nvPicPr>
      <xdr:blipFill rotWithShape="1">
        <a:blip xmlns:r="http://schemas.openxmlformats.org/officeDocument/2006/relationships" r:embed="rId10"/>
        <a:srcRect l="51427" t="16905" r="18872" b="29362"/>
        <a:stretch/>
      </xdr:blipFill>
      <xdr:spPr bwMode="auto">
        <a:xfrm>
          <a:off x="16345580" y="28932188"/>
          <a:ext cx="3000375" cy="305181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272143</xdr:colOff>
      <xdr:row>20</xdr:row>
      <xdr:rowOff>17009</xdr:rowOff>
    </xdr:from>
    <xdr:to>
      <xdr:col>10</xdr:col>
      <xdr:colOff>3197679</xdr:colOff>
      <xdr:row>20</xdr:row>
      <xdr:rowOff>3049134</xdr:rowOff>
    </xdr:to>
    <xdr:pic>
      <xdr:nvPicPr>
        <xdr:cNvPr id="15" name="Imagen 14"/>
        <xdr:cNvPicPr/>
      </xdr:nvPicPr>
      <xdr:blipFill rotWithShape="1">
        <a:blip xmlns:r="http://schemas.openxmlformats.org/officeDocument/2006/relationships" r:embed="rId11"/>
        <a:srcRect l="50407" t="23243" r="22267" b="10345"/>
        <a:stretch/>
      </xdr:blipFill>
      <xdr:spPr bwMode="auto">
        <a:xfrm>
          <a:off x="16617723" y="32214911"/>
          <a:ext cx="2925536" cy="30321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391205</xdr:colOff>
      <xdr:row>21</xdr:row>
      <xdr:rowOff>85045</xdr:rowOff>
    </xdr:from>
    <xdr:to>
      <xdr:col>10</xdr:col>
      <xdr:colOff>3146652</xdr:colOff>
      <xdr:row>21</xdr:row>
      <xdr:rowOff>2959553</xdr:rowOff>
    </xdr:to>
    <xdr:pic>
      <xdr:nvPicPr>
        <xdr:cNvPr id="16" name="Imagen 15"/>
        <xdr:cNvPicPr/>
      </xdr:nvPicPr>
      <xdr:blipFill rotWithShape="1">
        <a:blip xmlns:r="http://schemas.openxmlformats.org/officeDocument/2006/relationships" r:embed="rId12"/>
        <a:srcRect l="23081" t="25055" r="48067" b="13061"/>
        <a:stretch/>
      </xdr:blipFill>
      <xdr:spPr bwMode="auto">
        <a:xfrm>
          <a:off x="16736785" y="35429599"/>
          <a:ext cx="2755447" cy="2874508"/>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391205</xdr:colOff>
      <xdr:row>22</xdr:row>
      <xdr:rowOff>136071</xdr:rowOff>
    </xdr:from>
    <xdr:to>
      <xdr:col>10</xdr:col>
      <xdr:colOff>3452813</xdr:colOff>
      <xdr:row>22</xdr:row>
      <xdr:rowOff>2687410</xdr:rowOff>
    </xdr:to>
    <xdr:pic>
      <xdr:nvPicPr>
        <xdr:cNvPr id="17" name="Imagen 16"/>
        <xdr:cNvPicPr/>
      </xdr:nvPicPr>
      <xdr:blipFill rotWithShape="1">
        <a:blip xmlns:r="http://schemas.openxmlformats.org/officeDocument/2006/relationships" r:embed="rId13"/>
        <a:srcRect l="24441" t="32300" r="50780" b="21211"/>
        <a:stretch/>
      </xdr:blipFill>
      <xdr:spPr bwMode="auto">
        <a:xfrm>
          <a:off x="16736785" y="38542232"/>
          <a:ext cx="3061608" cy="2551339"/>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170089</xdr:colOff>
      <xdr:row>23</xdr:row>
      <xdr:rowOff>136072</xdr:rowOff>
    </xdr:from>
    <xdr:to>
      <xdr:col>10</xdr:col>
      <xdr:colOff>3044599</xdr:colOff>
      <xdr:row>23</xdr:row>
      <xdr:rowOff>3359967</xdr:rowOff>
    </xdr:to>
    <xdr:pic>
      <xdr:nvPicPr>
        <xdr:cNvPr id="18" name="Imagen 17"/>
        <xdr:cNvPicPr/>
      </xdr:nvPicPr>
      <xdr:blipFill rotWithShape="1">
        <a:blip xmlns:r="http://schemas.openxmlformats.org/officeDocument/2006/relationships" r:embed="rId14"/>
        <a:srcRect l="70095" t="41959" r="13103" b="15175"/>
        <a:stretch/>
      </xdr:blipFill>
      <xdr:spPr bwMode="auto">
        <a:xfrm>
          <a:off x="16515669" y="41433751"/>
          <a:ext cx="2874510" cy="322389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442232</xdr:colOff>
      <xdr:row>24</xdr:row>
      <xdr:rowOff>68036</xdr:rowOff>
    </xdr:from>
    <xdr:to>
      <xdr:col>10</xdr:col>
      <xdr:colOff>2385332</xdr:colOff>
      <xdr:row>24</xdr:row>
      <xdr:rowOff>1693636</xdr:rowOff>
    </xdr:to>
    <xdr:pic>
      <xdr:nvPicPr>
        <xdr:cNvPr id="19" name="Imagen 18"/>
        <xdr:cNvPicPr/>
      </xdr:nvPicPr>
      <xdr:blipFill rotWithShape="1">
        <a:blip xmlns:r="http://schemas.openxmlformats.org/officeDocument/2006/relationships" r:embed="rId15"/>
        <a:srcRect l="35642" t="29282" r="47726" b="45965"/>
        <a:stretch/>
      </xdr:blipFill>
      <xdr:spPr bwMode="auto">
        <a:xfrm>
          <a:off x="16787812" y="44818527"/>
          <a:ext cx="1943100" cy="16256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374196</xdr:colOff>
      <xdr:row>25</xdr:row>
      <xdr:rowOff>187099</xdr:rowOff>
    </xdr:from>
    <xdr:to>
      <xdr:col>10</xdr:col>
      <xdr:colOff>2612571</xdr:colOff>
      <xdr:row>25</xdr:row>
      <xdr:rowOff>2021614</xdr:rowOff>
    </xdr:to>
    <xdr:pic>
      <xdr:nvPicPr>
        <xdr:cNvPr id="20" name="Imagen 19"/>
        <xdr:cNvPicPr/>
      </xdr:nvPicPr>
      <xdr:blipFill rotWithShape="1">
        <a:blip xmlns:r="http://schemas.openxmlformats.org/officeDocument/2006/relationships" r:embed="rId16"/>
        <a:srcRect l="65512" t="19320" r="13782" b="50493"/>
        <a:stretch/>
      </xdr:blipFill>
      <xdr:spPr bwMode="auto">
        <a:xfrm>
          <a:off x="16719776" y="46638483"/>
          <a:ext cx="2238375" cy="183451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714375</xdr:colOff>
      <xdr:row>26</xdr:row>
      <xdr:rowOff>119062</xdr:rowOff>
    </xdr:from>
    <xdr:to>
      <xdr:col>10</xdr:col>
      <xdr:colOff>3124200</xdr:colOff>
      <xdr:row>26</xdr:row>
      <xdr:rowOff>2431097</xdr:rowOff>
    </xdr:to>
    <xdr:pic>
      <xdr:nvPicPr>
        <xdr:cNvPr id="21" name="Imagen 20"/>
        <xdr:cNvPicPr/>
      </xdr:nvPicPr>
      <xdr:blipFill rotWithShape="1">
        <a:blip xmlns:r="http://schemas.openxmlformats.org/officeDocument/2006/relationships" r:embed="rId17"/>
        <a:srcRect l="66701" t="19320" r="16496" b="52003"/>
        <a:stretch/>
      </xdr:blipFill>
      <xdr:spPr bwMode="auto">
        <a:xfrm>
          <a:off x="17059955" y="48781607"/>
          <a:ext cx="2409825" cy="231203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408215</xdr:colOff>
      <xdr:row>27</xdr:row>
      <xdr:rowOff>238125</xdr:rowOff>
    </xdr:from>
    <xdr:to>
      <xdr:col>10</xdr:col>
      <xdr:colOff>3605894</xdr:colOff>
      <xdr:row>27</xdr:row>
      <xdr:rowOff>2007054</xdr:rowOff>
    </xdr:to>
    <xdr:pic>
      <xdr:nvPicPr>
        <xdr:cNvPr id="24" name="Imagen 23"/>
        <xdr:cNvPicPr/>
      </xdr:nvPicPr>
      <xdr:blipFill rotWithShape="1">
        <a:blip xmlns:r="http://schemas.openxmlformats.org/officeDocument/2006/relationships" r:embed="rId18"/>
        <a:srcRect l="47352" t="61884" r="27699" b="8231"/>
        <a:stretch/>
      </xdr:blipFill>
      <xdr:spPr bwMode="auto">
        <a:xfrm>
          <a:off x="16753795" y="51417991"/>
          <a:ext cx="3197679" cy="1768929"/>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459241</xdr:colOff>
      <xdr:row>28</xdr:row>
      <xdr:rowOff>255134</xdr:rowOff>
    </xdr:from>
    <xdr:to>
      <xdr:col>10</xdr:col>
      <xdr:colOff>3112271</xdr:colOff>
      <xdr:row>28</xdr:row>
      <xdr:rowOff>1493384</xdr:rowOff>
    </xdr:to>
    <xdr:pic>
      <xdr:nvPicPr>
        <xdr:cNvPr id="26" name="Imagen 25"/>
        <xdr:cNvPicPr/>
      </xdr:nvPicPr>
      <xdr:blipFill rotWithShape="1">
        <a:blip xmlns:r="http://schemas.openxmlformats.org/officeDocument/2006/relationships" r:embed="rId19"/>
        <a:srcRect l="31738" t="17508" r="47895" b="65587"/>
        <a:stretch/>
      </xdr:blipFill>
      <xdr:spPr bwMode="auto">
        <a:xfrm>
          <a:off x="16804821" y="53561116"/>
          <a:ext cx="2653030" cy="12382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102054</xdr:colOff>
      <xdr:row>29</xdr:row>
      <xdr:rowOff>0</xdr:rowOff>
    </xdr:from>
    <xdr:to>
      <xdr:col>10</xdr:col>
      <xdr:colOff>3038475</xdr:colOff>
      <xdr:row>29</xdr:row>
      <xdr:rowOff>3430905</xdr:rowOff>
    </xdr:to>
    <xdr:pic>
      <xdr:nvPicPr>
        <xdr:cNvPr id="28" name="Imagen 27"/>
        <xdr:cNvPicPr/>
      </xdr:nvPicPr>
      <xdr:blipFill rotWithShape="1">
        <a:blip xmlns:r="http://schemas.openxmlformats.org/officeDocument/2006/relationships" r:embed="rId20"/>
        <a:srcRect l="31568" t="30489" r="38221" b="8835"/>
        <a:stretch/>
      </xdr:blipFill>
      <xdr:spPr bwMode="auto">
        <a:xfrm>
          <a:off x="16447634" y="55193973"/>
          <a:ext cx="2936421" cy="343090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258305</xdr:colOff>
      <xdr:row>30</xdr:row>
      <xdr:rowOff>161441</xdr:rowOff>
    </xdr:from>
    <xdr:to>
      <xdr:col>10</xdr:col>
      <xdr:colOff>3220580</xdr:colOff>
      <xdr:row>30</xdr:row>
      <xdr:rowOff>2602667</xdr:rowOff>
    </xdr:to>
    <xdr:pic>
      <xdr:nvPicPr>
        <xdr:cNvPr id="29" name="Imagen 28"/>
        <xdr:cNvPicPr/>
      </xdr:nvPicPr>
      <xdr:blipFill rotWithShape="1">
        <a:blip xmlns:r="http://schemas.openxmlformats.org/officeDocument/2006/relationships" r:embed="rId21"/>
        <a:srcRect l="48540" t="25357" r="23795" b="35701"/>
        <a:stretch/>
      </xdr:blipFill>
      <xdr:spPr bwMode="auto">
        <a:xfrm>
          <a:off x="16612246" y="58958136"/>
          <a:ext cx="2962275" cy="2441226"/>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565042</xdr:colOff>
      <xdr:row>31</xdr:row>
      <xdr:rowOff>113008</xdr:rowOff>
    </xdr:from>
    <xdr:to>
      <xdr:col>10</xdr:col>
      <xdr:colOff>2327167</xdr:colOff>
      <xdr:row>31</xdr:row>
      <xdr:rowOff>2257403</xdr:rowOff>
    </xdr:to>
    <xdr:pic>
      <xdr:nvPicPr>
        <xdr:cNvPr id="31" name="Imagen 30"/>
        <xdr:cNvPicPr/>
      </xdr:nvPicPr>
      <xdr:blipFill rotWithShape="1">
        <a:blip xmlns:r="http://schemas.openxmlformats.org/officeDocument/2006/relationships" r:embed="rId22"/>
        <a:srcRect l="28173" t="33205" r="47280" b="13665"/>
        <a:stretch/>
      </xdr:blipFill>
      <xdr:spPr bwMode="auto">
        <a:xfrm>
          <a:off x="16918983" y="61638050"/>
          <a:ext cx="1762125" cy="214439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193728</xdr:colOff>
      <xdr:row>32</xdr:row>
      <xdr:rowOff>64577</xdr:rowOff>
    </xdr:from>
    <xdr:to>
      <xdr:col>10</xdr:col>
      <xdr:colOff>3130149</xdr:colOff>
      <xdr:row>32</xdr:row>
      <xdr:rowOff>3495482</xdr:rowOff>
    </xdr:to>
    <xdr:pic>
      <xdr:nvPicPr>
        <xdr:cNvPr id="32" name="Imagen 31"/>
        <xdr:cNvPicPr/>
      </xdr:nvPicPr>
      <xdr:blipFill rotWithShape="1">
        <a:blip xmlns:r="http://schemas.openxmlformats.org/officeDocument/2006/relationships" r:embed="rId20"/>
        <a:srcRect l="31568" t="30489" r="38221" b="8835"/>
        <a:stretch/>
      </xdr:blipFill>
      <xdr:spPr bwMode="auto">
        <a:xfrm>
          <a:off x="16547669" y="63946653"/>
          <a:ext cx="2936421" cy="343090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209873</xdr:colOff>
      <xdr:row>33</xdr:row>
      <xdr:rowOff>64576</xdr:rowOff>
    </xdr:from>
    <xdr:to>
      <xdr:col>10</xdr:col>
      <xdr:colOff>3463341</xdr:colOff>
      <xdr:row>33</xdr:row>
      <xdr:rowOff>3043361</xdr:rowOff>
    </xdr:to>
    <xdr:pic>
      <xdr:nvPicPr>
        <xdr:cNvPr id="33" name="Imagen 32"/>
        <xdr:cNvPicPr/>
      </xdr:nvPicPr>
      <xdr:blipFill rotWithShape="1">
        <a:blip xmlns:r="http://schemas.openxmlformats.org/officeDocument/2006/relationships" r:embed="rId3"/>
        <a:srcRect l="39884" t="22640" r="28208" b="28457"/>
        <a:stretch/>
      </xdr:blipFill>
      <xdr:spPr bwMode="auto">
        <a:xfrm>
          <a:off x="16563814" y="67546779"/>
          <a:ext cx="3253468" cy="297878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548820</xdr:colOff>
      <xdr:row>13</xdr:row>
      <xdr:rowOff>891267</xdr:rowOff>
    </xdr:from>
    <xdr:to>
      <xdr:col>10</xdr:col>
      <xdr:colOff>3644445</xdr:colOff>
      <xdr:row>13</xdr:row>
      <xdr:rowOff>4344080</xdr:rowOff>
    </xdr:to>
    <xdr:pic>
      <xdr:nvPicPr>
        <xdr:cNvPr id="27" name="Imagen 26"/>
        <xdr:cNvPicPr/>
      </xdr:nvPicPr>
      <xdr:blipFill rotWithShape="1">
        <a:blip xmlns:r="http://schemas.openxmlformats.org/officeDocument/2006/relationships" r:embed="rId7"/>
        <a:srcRect l="33605" t="19923" r="45180" b="21514"/>
        <a:stretch/>
      </xdr:blipFill>
      <xdr:spPr bwMode="auto">
        <a:xfrm>
          <a:off x="17455695" y="16925017"/>
          <a:ext cx="3095625" cy="3452813"/>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B14" sqref="B14"/>
    </sheetView>
  </sheetViews>
  <sheetFormatPr baseColWidth="10" defaultColWidth="10.875" defaultRowHeight="13.5" x14ac:dyDescent="0.25"/>
  <cols>
    <col min="1" max="1" width="7" style="2" customWidth="1"/>
    <col min="2" max="2" width="28.25" style="2" customWidth="1"/>
    <col min="3" max="3" width="29.37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1.1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8</v>
      </c>
      <c r="D3" s="87"/>
      <c r="F3" s="79">
        <v>42417</v>
      </c>
      <c r="G3" s="80"/>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368.25" customHeight="1" x14ac:dyDescent="0.25">
      <c r="A10" s="12" t="str">
        <f>IF(OR(B10&lt;&gt;"",J10&lt;&gt;""),"IMG01","")</f>
        <v>IMG01</v>
      </c>
      <c r="B10" s="62" t="s">
        <v>191</v>
      </c>
      <c r="C10" s="20" t="str">
        <f t="shared" ref="C10:C41" si="0">IF(OR(B10&lt;&gt;"",J10&lt;&gt;""),IF($G$4="Recurso",CONCATENATE($G$4," ",$G$5),$G$4),"")</f>
        <v>Recurso M7A</v>
      </c>
      <c r="D10" s="63" t="s">
        <v>189</v>
      </c>
      <c r="E10" s="63" t="s">
        <v>155</v>
      </c>
      <c r="F10" s="13" t="str">
        <f t="shared" ref="F10" ca="1" si="1">IF(OR(B10&lt;&gt;"",J10&lt;&gt;""),CONCATENATE($C$7,"_",$A10,IF($G$4="Cuaderno de Estudio","_small",CONCATENATE(IF(I10="","","n"),IF(LEFT($G$5,1)="F",".jpg",".png")))),"")</f>
        <v>MA_08_09_CO_REC160_IMG01n.png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MA_08_09_CO_REC160_IMG01a.png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318.75" customHeight="1" x14ac:dyDescent="0.25">
      <c r="A11" s="12" t="str">
        <f t="shared" ref="A11:A18" si="3">IF(OR(B11&lt;&gt;"",J11&lt;&gt;""),CONCATENATE(LEFT(A10,3),IF(MID(A10,4,2)+1&lt;10,CONCATENATE("0",MID(A10,4,2)+1))),"")</f>
        <v>IMG02</v>
      </c>
      <c r="B11" s="62" t="s">
        <v>191</v>
      </c>
      <c r="C11" s="20" t="str">
        <f t="shared" si="0"/>
        <v>Recurso M7A</v>
      </c>
      <c r="D11" s="63" t="s">
        <v>189</v>
      </c>
      <c r="E11" s="63" t="s">
        <v>67</v>
      </c>
      <c r="F11" s="13" t="str">
        <f t="shared" ref="F11:F74" ca="1" si="4">IF(OR(B11&lt;&gt;"",J11&lt;&gt;""),CONCATENATE($C$7,"_",$A11,IF($G$4="Cuaderno de Estudio","_small",CONCATENATE(IF(I11="","","n"),IF(LEFT($G$5,1)="F",".jpg",".png")))),"")</f>
        <v>MA_08_09_CO_REC160_IMG02.png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190</v>
      </c>
      <c r="K11" s="65"/>
      <c r="O11" s="2" t="str">
        <f>'Definición técnica de imagenes'!A13</f>
        <v>M101</v>
      </c>
    </row>
    <row r="12" spans="1:16" s="11" customFormat="1" ht="240" customHeight="1" x14ac:dyDescent="0.25">
      <c r="A12" s="12" t="str">
        <f t="shared" si="3"/>
        <v>IMG03</v>
      </c>
      <c r="B12" s="62" t="s">
        <v>191</v>
      </c>
      <c r="C12" s="20" t="str">
        <f t="shared" si="0"/>
        <v>Recurso M7A</v>
      </c>
      <c r="D12" s="63" t="s">
        <v>189</v>
      </c>
      <c r="E12" s="63" t="s">
        <v>67</v>
      </c>
      <c r="F12" s="13" t="str">
        <f t="shared" ca="1" si="4"/>
        <v>MA_08_09_CO_REC160_IMG03.png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190</v>
      </c>
      <c r="K12" s="64"/>
      <c r="O12" s="2" t="str">
        <f>'Definición técnica de imagenes'!A18</f>
        <v>Diaporama F1</v>
      </c>
    </row>
    <row r="13" spans="1:16" s="11" customFormat="1" ht="166.5" customHeight="1" x14ac:dyDescent="0.25">
      <c r="A13" s="12" t="str">
        <f t="shared" si="3"/>
        <v>IMG04</v>
      </c>
      <c r="B13" s="62" t="s">
        <v>191</v>
      </c>
      <c r="C13" s="20" t="str">
        <f t="shared" si="0"/>
        <v>Recurso M7A</v>
      </c>
      <c r="D13" s="63" t="s">
        <v>189</v>
      </c>
      <c r="E13" s="63" t="s">
        <v>67</v>
      </c>
      <c r="F13" s="13" t="str">
        <f t="shared" ca="1" si="4"/>
        <v>MA_08_09_CO_REC160_IMG04.png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190</v>
      </c>
      <c r="K13" s="64"/>
      <c r="O13" s="2" t="str">
        <f>'Definición técnica de imagenes'!A19</f>
        <v>F4</v>
      </c>
    </row>
    <row r="14" spans="1:16" s="11" customFormat="1" ht="409.6" customHeight="1" x14ac:dyDescent="0.25">
      <c r="A14" s="12" t="str">
        <f t="shared" si="3"/>
        <v>IMG05</v>
      </c>
      <c r="B14" s="62" t="s">
        <v>191</v>
      </c>
      <c r="C14" s="20" t="str">
        <f t="shared" si="0"/>
        <v>Recurso M7A</v>
      </c>
      <c r="D14" s="63" t="s">
        <v>189</v>
      </c>
      <c r="E14" s="63" t="s">
        <v>67</v>
      </c>
      <c r="F14" s="13" t="str">
        <f t="shared" ca="1" si="4"/>
        <v>MA_08_09_CO_REC160_IMG05.png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193</v>
      </c>
      <c r="K14" s="64"/>
      <c r="O14" s="2" t="str">
        <f>'Definición técnica de imagenes'!A22</f>
        <v>F6</v>
      </c>
    </row>
    <row r="15" spans="1:16" s="11" customFormat="1" ht="174" customHeight="1" x14ac:dyDescent="0.25">
      <c r="A15" s="12" t="str">
        <f t="shared" si="3"/>
        <v>IMG06</v>
      </c>
      <c r="B15" s="62" t="s">
        <v>191</v>
      </c>
      <c r="C15" s="20" t="str">
        <f t="shared" si="0"/>
        <v>Recurso M7A</v>
      </c>
      <c r="D15" s="63" t="s">
        <v>189</v>
      </c>
      <c r="E15" s="63" t="s">
        <v>155</v>
      </c>
      <c r="F15" s="13" t="str">
        <f t="shared" ca="1" si="4"/>
        <v>MA_08_09_CO_REC160_IMG06n.png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MA_08_09_CO_REC160_IMG06a.png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190</v>
      </c>
      <c r="K15" s="66"/>
      <c r="O15" s="2" t="str">
        <f>'Definición técnica de imagenes'!A24</f>
        <v>F6B</v>
      </c>
    </row>
    <row r="16" spans="1:16" s="11" customFormat="1" ht="174" customHeight="1" x14ac:dyDescent="0.3">
      <c r="A16" s="12" t="str">
        <f t="shared" si="3"/>
        <v>IMG07</v>
      </c>
      <c r="B16" s="62" t="s">
        <v>191</v>
      </c>
      <c r="C16" s="20" t="str">
        <f t="shared" si="0"/>
        <v>Recurso M7A</v>
      </c>
      <c r="D16" s="63" t="s">
        <v>189</v>
      </c>
      <c r="E16" s="63" t="s">
        <v>67</v>
      </c>
      <c r="F16" s="13" t="str">
        <f t="shared" ca="1" si="4"/>
        <v>MA_08_09_CO_REC160_IMG07.png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t="s">
        <v>190</v>
      </c>
      <c r="K16" s="67"/>
      <c r="O16" s="2" t="str">
        <f>'Definición técnica de imagenes'!A25</f>
        <v>F7</v>
      </c>
    </row>
    <row r="17" spans="1:15" s="11" customFormat="1" ht="285" customHeight="1" x14ac:dyDescent="0.25">
      <c r="A17" s="12" t="str">
        <f t="shared" si="3"/>
        <v>IMG08</v>
      </c>
      <c r="B17" s="62" t="s">
        <v>191</v>
      </c>
      <c r="C17" s="20" t="str">
        <f t="shared" si="0"/>
        <v>Recurso M7A</v>
      </c>
      <c r="D17" s="63" t="s">
        <v>189</v>
      </c>
      <c r="E17" s="63" t="s">
        <v>67</v>
      </c>
      <c r="F17" s="13" t="str">
        <f t="shared" ca="1" si="4"/>
        <v>MA_08_09_CO_REC160_IMG08.png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t="s">
        <v>190</v>
      </c>
      <c r="K17" s="66"/>
      <c r="O17" s="2" t="str">
        <f>'Definición técnica de imagenes'!A27</f>
        <v>F7B</v>
      </c>
    </row>
    <row r="18" spans="1:15" s="11" customFormat="1" ht="175.5" customHeight="1" x14ac:dyDescent="0.25">
      <c r="A18" s="12" t="str">
        <f t="shared" si="3"/>
        <v>IMG09</v>
      </c>
      <c r="B18" s="62" t="s">
        <v>191</v>
      </c>
      <c r="C18" s="20" t="str">
        <f t="shared" si="0"/>
        <v>Recurso M7A</v>
      </c>
      <c r="D18" s="63" t="s">
        <v>189</v>
      </c>
      <c r="E18" s="63" t="s">
        <v>67</v>
      </c>
      <c r="F18" s="13" t="str">
        <f t="shared" ca="1" si="4"/>
        <v>MA_08_09_CO_REC160_IMG09.png</v>
      </c>
      <c r="G18" s="13" t="str">
        <f ca="1">IF($F18&lt;&gt;"",IF($G$4="Recurso",VLOOKUP($E18,OFFSET('Definición técnica de imagenes'!$A$1,MATCH($G$5,'Definición técnica de imagenes'!$A$1:$A$104,0)-1,1,COUNTIF('Definición técnica de imagenes'!$A$3:$A$102,$G$5),5),5,FALSE),'Definición técnica de imagenes'!$F$16),"")</f>
        <v>110 x 110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t="s">
        <v>190</v>
      </c>
      <c r="K18" s="66"/>
      <c r="O18" s="2" t="str">
        <f>'Definición técnica de imagenes'!A30</f>
        <v>F8</v>
      </c>
    </row>
    <row r="19" spans="1:15" s="11" customFormat="1" ht="172.5" customHeight="1" x14ac:dyDescent="0.3">
      <c r="A19" s="12" t="str">
        <f t="shared" ref="A19:A50" si="6">IF(OR(B19&lt;&gt;"",J19&lt;&gt;""),CONCATENATE(LEFT(A18,3),IF(MID(A18,4,2)+1&lt;10,CONCATENATE("0",MID(A18,4,2)+1),MID(A18,4,2)+1)),"")</f>
        <v>IMG10</v>
      </c>
      <c r="B19" s="62" t="s">
        <v>191</v>
      </c>
      <c r="C19" s="20" t="str">
        <f t="shared" si="0"/>
        <v>Recurso M7A</v>
      </c>
      <c r="D19" s="63" t="s">
        <v>189</v>
      </c>
      <c r="E19" s="63" t="s">
        <v>67</v>
      </c>
      <c r="F19" s="13" t="str">
        <f t="shared" ca="1" si="4"/>
        <v>MA_08_09_CO_REC160_IMG10.png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t="s">
        <v>190</v>
      </c>
      <c r="K19" s="67"/>
      <c r="O19" s="2" t="str">
        <f>'Definición técnica de imagenes'!A31</f>
        <v>F10</v>
      </c>
    </row>
    <row r="20" spans="1:15" s="11" customFormat="1" ht="257.25" customHeight="1" x14ac:dyDescent="0.25">
      <c r="A20" s="12" t="str">
        <f t="shared" si="6"/>
        <v>IMG11</v>
      </c>
      <c r="B20" s="62" t="s">
        <v>191</v>
      </c>
      <c r="C20" s="20" t="str">
        <f t="shared" si="0"/>
        <v>Recurso M7A</v>
      </c>
      <c r="D20" s="63" t="s">
        <v>189</v>
      </c>
      <c r="E20" s="63" t="s">
        <v>155</v>
      </c>
      <c r="F20" s="13" t="str">
        <f t="shared" ca="1" si="4"/>
        <v>MA_08_09_CO_REC160_IMG11n.png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MA_08_09_CO_REC160_IMG11a.png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3" t="s">
        <v>190</v>
      </c>
      <c r="K20" s="66"/>
      <c r="O20" s="2" t="str">
        <f>'Definición técnica de imagenes'!A32</f>
        <v>F10B</v>
      </c>
    </row>
    <row r="21" spans="1:15" s="11" customFormat="1" ht="248.25" customHeight="1" x14ac:dyDescent="0.25">
      <c r="A21" s="12" t="str">
        <f t="shared" si="6"/>
        <v>IMG12</v>
      </c>
      <c r="B21" s="62" t="s">
        <v>191</v>
      </c>
      <c r="C21" s="20" t="str">
        <f t="shared" si="0"/>
        <v>Recurso M7A</v>
      </c>
      <c r="D21" s="63" t="s">
        <v>189</v>
      </c>
      <c r="E21" s="63" t="s">
        <v>67</v>
      </c>
      <c r="F21" s="13" t="str">
        <f t="shared" ca="1" si="4"/>
        <v>MA_08_09_CO_REC160_IMG12.png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t="s">
        <v>190</v>
      </c>
      <c r="K21" s="66"/>
      <c r="O21" s="2" t="str">
        <f>'Definición técnica de imagenes'!A33</f>
        <v>F11</v>
      </c>
    </row>
    <row r="22" spans="1:15" s="11" customFormat="1" ht="241.5" customHeight="1" x14ac:dyDescent="0.25">
      <c r="A22" s="12" t="str">
        <f t="shared" si="6"/>
        <v>IMG13</v>
      </c>
      <c r="B22" s="62" t="s">
        <v>191</v>
      </c>
      <c r="C22" s="20" t="str">
        <f t="shared" si="0"/>
        <v>Recurso M7A</v>
      </c>
      <c r="D22" s="63" t="s">
        <v>189</v>
      </c>
      <c r="E22" s="63" t="s">
        <v>67</v>
      </c>
      <c r="F22" s="13" t="str">
        <f t="shared" ca="1" si="4"/>
        <v>MA_08_09_CO_REC160_IMG13.png</v>
      </c>
      <c r="G22" s="13" t="str">
        <f ca="1">IF($F22&lt;&gt;"",IF($G$4="Recurso",VLOOKUP($E22,OFFSET('Definición técnica de imagenes'!$A$1,MATCH($G$5,'Definición técnica de imagenes'!$A$1:$A$104,0)-1,1,COUNTIF('Definición técnica de imagenes'!$A$3:$A$102,$G$5),5),5,FALSE),'Definición técnica de imagenes'!$F$16),"")</f>
        <v>110 x 110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190</v>
      </c>
      <c r="K22" s="68"/>
      <c r="O22" s="2" t="str">
        <f>'Definición técnica de imagenes'!A34</f>
        <v>F12</v>
      </c>
    </row>
    <row r="23" spans="1:15" s="11" customFormat="1" ht="228" customHeight="1" x14ac:dyDescent="0.25">
      <c r="A23" s="12" t="str">
        <f t="shared" si="6"/>
        <v>IMG14</v>
      </c>
      <c r="B23" s="62" t="s">
        <v>191</v>
      </c>
      <c r="C23" s="20" t="str">
        <f t="shared" si="0"/>
        <v>Recurso M7A</v>
      </c>
      <c r="D23" s="63" t="s">
        <v>189</v>
      </c>
      <c r="E23" s="63" t="s">
        <v>67</v>
      </c>
      <c r="F23" s="13" t="str">
        <f t="shared" ca="1" si="4"/>
        <v>MA_08_09_CO_REC160_IMG14.png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t="s">
        <v>190</v>
      </c>
      <c r="K23" s="64"/>
      <c r="O23" s="2" t="str">
        <f>'Definición técnica de imagenes'!A35</f>
        <v>F13</v>
      </c>
    </row>
    <row r="24" spans="1:15" s="11" customFormat="1" ht="272.25" customHeight="1" x14ac:dyDescent="0.25">
      <c r="A24" s="12" t="str">
        <f t="shared" si="6"/>
        <v>IMG15</v>
      </c>
      <c r="B24" s="62" t="s">
        <v>191</v>
      </c>
      <c r="C24" s="20" t="str">
        <f t="shared" si="0"/>
        <v>Recurso M7A</v>
      </c>
      <c r="D24" s="63" t="s">
        <v>189</v>
      </c>
      <c r="E24" s="63" t="s">
        <v>67</v>
      </c>
      <c r="F24" s="13" t="str">
        <f t="shared" ca="1" si="4"/>
        <v>MA_08_09_CO_REC160_IMG15.png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190</v>
      </c>
      <c r="K24" s="65"/>
      <c r="O24" s="2" t="str">
        <f>'Definición técnica de imagenes'!A37</f>
        <v>F13B</v>
      </c>
    </row>
    <row r="25" spans="1:15" s="11" customFormat="1" ht="134.25" customHeight="1" x14ac:dyDescent="0.25">
      <c r="A25" s="12" t="str">
        <f t="shared" si="6"/>
        <v>IMG16</v>
      </c>
      <c r="B25" s="62" t="s">
        <v>191</v>
      </c>
      <c r="C25" s="20" t="str">
        <f t="shared" si="0"/>
        <v>Recurso M7A</v>
      </c>
      <c r="D25" s="63" t="s">
        <v>189</v>
      </c>
      <c r="E25" s="63" t="s">
        <v>155</v>
      </c>
      <c r="F25" s="13" t="str">
        <f t="shared" ca="1" si="4"/>
        <v>MA_08_09_CO_REC160_IMG16n.png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MA_08_09_CO_REC160_IMG16a.png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t="s">
        <v>190</v>
      </c>
      <c r="K25" s="64"/>
    </row>
    <row r="26" spans="1:15" s="11" customFormat="1" ht="174" customHeight="1" x14ac:dyDescent="0.25">
      <c r="A26" s="12" t="str">
        <f t="shared" si="6"/>
        <v>IMG17</v>
      </c>
      <c r="B26" s="62" t="s">
        <v>191</v>
      </c>
      <c r="C26" s="20" t="str">
        <f t="shared" si="0"/>
        <v>Recurso M7A</v>
      </c>
      <c r="D26" s="63" t="s">
        <v>189</v>
      </c>
      <c r="E26" s="63" t="s">
        <v>67</v>
      </c>
      <c r="F26" s="13" t="str">
        <f t="shared" ca="1" si="4"/>
        <v>MA_08_09_CO_REC160_IMG17.png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t="s">
        <v>190</v>
      </c>
      <c r="K26" s="64"/>
    </row>
    <row r="27" spans="1:15" s="11" customFormat="1" ht="198" customHeight="1" x14ac:dyDescent="0.25">
      <c r="A27" s="12" t="str">
        <f t="shared" si="6"/>
        <v>IMG18</v>
      </c>
      <c r="B27" s="62" t="s">
        <v>191</v>
      </c>
      <c r="C27" s="20" t="str">
        <f t="shared" si="0"/>
        <v>Recurso M7A</v>
      </c>
      <c r="D27" s="63" t="s">
        <v>189</v>
      </c>
      <c r="E27" s="63" t="s">
        <v>67</v>
      </c>
      <c r="F27" s="13" t="str">
        <f t="shared" ca="1" si="4"/>
        <v>MA_08_09_CO_REC160_IMG18.png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t="s">
        <v>190</v>
      </c>
      <c r="K27" s="64"/>
      <c r="O27" s="2"/>
    </row>
    <row r="28" spans="1:15" s="11" customFormat="1" ht="167.25" customHeight="1" x14ac:dyDescent="0.25">
      <c r="A28" s="12" t="str">
        <f t="shared" si="6"/>
        <v>IMG19</v>
      </c>
      <c r="B28" s="62" t="s">
        <v>191</v>
      </c>
      <c r="C28" s="20" t="str">
        <f t="shared" si="0"/>
        <v>Recurso M7A</v>
      </c>
      <c r="D28" s="63" t="s">
        <v>189</v>
      </c>
      <c r="E28" s="63" t="s">
        <v>67</v>
      </c>
      <c r="F28" s="13" t="str">
        <f t="shared" ca="1" si="4"/>
        <v>MA_08_09_CO_REC160_IMG19.png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t="s">
        <v>190</v>
      </c>
      <c r="K28" s="64"/>
    </row>
    <row r="29" spans="1:15" s="11" customFormat="1" ht="149.25" customHeight="1" x14ac:dyDescent="0.25">
      <c r="A29" s="12" t="str">
        <f t="shared" si="6"/>
        <v>IMG20</v>
      </c>
      <c r="B29" s="62" t="s">
        <v>191</v>
      </c>
      <c r="C29" s="20" t="str">
        <f t="shared" si="0"/>
        <v>Recurso M7A</v>
      </c>
      <c r="D29" s="63" t="s">
        <v>189</v>
      </c>
      <c r="E29" s="63" t="s">
        <v>67</v>
      </c>
      <c r="F29" s="13" t="str">
        <f t="shared" ca="1" si="4"/>
        <v>MA_08_09_CO_REC160_IMG20.png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t="s">
        <v>190</v>
      </c>
      <c r="K29" s="64"/>
    </row>
    <row r="30" spans="1:15" s="11" customFormat="1" ht="279.75" customHeight="1" x14ac:dyDescent="0.25">
      <c r="A30" s="12" t="str">
        <f t="shared" si="6"/>
        <v>IMG21</v>
      </c>
      <c r="B30" s="62" t="s">
        <v>191</v>
      </c>
      <c r="C30" s="20" t="str">
        <f t="shared" si="0"/>
        <v>Recurso M7A</v>
      </c>
      <c r="D30" s="63" t="s">
        <v>189</v>
      </c>
      <c r="E30" s="63" t="s">
        <v>155</v>
      </c>
      <c r="F30" s="13" t="str">
        <f t="shared" ca="1" si="4"/>
        <v>MA_08_09_CO_REC160_IMG21n.png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MA_08_09_CO_REC160_IMG21a.png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3" t="s">
        <v>190</v>
      </c>
      <c r="K30" s="64"/>
    </row>
    <row r="31" spans="1:15" s="11" customFormat="1" ht="215.25" customHeight="1" x14ac:dyDescent="0.25">
      <c r="A31" s="12" t="str">
        <f t="shared" si="6"/>
        <v>IMG22</v>
      </c>
      <c r="B31" s="62" t="s">
        <v>191</v>
      </c>
      <c r="C31" s="20" t="str">
        <f t="shared" si="0"/>
        <v>Recurso M7A</v>
      </c>
      <c r="D31" s="63" t="s">
        <v>189</v>
      </c>
      <c r="E31" s="63" t="s">
        <v>67</v>
      </c>
      <c r="F31" s="13" t="str">
        <f t="shared" ca="1" si="4"/>
        <v>MA_08_09_CO_REC160_IMG22.png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t="s">
        <v>190</v>
      </c>
      <c r="K31" s="64"/>
    </row>
    <row r="32" spans="1:15" s="11" customFormat="1" ht="185.25" customHeight="1" x14ac:dyDescent="0.25">
      <c r="A32" s="12" t="str">
        <f t="shared" si="6"/>
        <v>IMG23</v>
      </c>
      <c r="B32" s="62" t="s">
        <v>191</v>
      </c>
      <c r="C32" s="20" t="str">
        <f t="shared" si="0"/>
        <v>Recurso M7A</v>
      </c>
      <c r="D32" s="63" t="s">
        <v>189</v>
      </c>
      <c r="E32" s="63" t="s">
        <v>67</v>
      </c>
      <c r="F32" s="13" t="str">
        <f t="shared" ca="1" si="4"/>
        <v>MA_08_09_CO_REC160_IMG23.png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t="s">
        <v>190</v>
      </c>
      <c r="K32" s="64"/>
    </row>
    <row r="33" spans="1:15" s="11" customFormat="1" ht="283.5" customHeight="1" x14ac:dyDescent="0.25">
      <c r="A33" s="12" t="str">
        <f t="shared" si="6"/>
        <v>IMG24</v>
      </c>
      <c r="B33" s="62" t="s">
        <v>191</v>
      </c>
      <c r="C33" s="20" t="str">
        <f t="shared" si="0"/>
        <v>Recurso M7A</v>
      </c>
      <c r="D33" s="63" t="s">
        <v>189</v>
      </c>
      <c r="E33" s="63" t="s">
        <v>67</v>
      </c>
      <c r="F33" s="13" t="str">
        <f t="shared" ca="1" si="4"/>
        <v>MA_08_09_CO_REC160_IMG24.png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t="s">
        <v>190</v>
      </c>
      <c r="K33" s="64"/>
    </row>
    <row r="34" spans="1:15" s="11" customFormat="1" ht="252" customHeight="1" x14ac:dyDescent="0.25">
      <c r="A34" s="12" t="str">
        <f t="shared" si="6"/>
        <v>IMG25</v>
      </c>
      <c r="B34" s="62" t="s">
        <v>191</v>
      </c>
      <c r="C34" s="20" t="str">
        <f t="shared" si="0"/>
        <v>Recurso M7A</v>
      </c>
      <c r="D34" s="63" t="s">
        <v>189</v>
      </c>
      <c r="E34" s="63" t="s">
        <v>67</v>
      </c>
      <c r="F34" s="13" t="str">
        <f t="shared" ca="1" si="4"/>
        <v>MA_08_09_CO_REC160_IMG25.png</v>
      </c>
      <c r="G34" s="13" t="str">
        <f ca="1">IF($F34&lt;&gt;"",IF($G$4="Recurso",VLOOKUP($E34,OFFSET('Definición técnica de imagenes'!$A$1,MATCH($G$5,'Definición técnica de imagenes'!$A$1:$A$104,0)-1,1,COUNTIF('Definición técnica de imagenes'!$A$3:$A$102,$G$5),5),5,FALSE),'Definición técnica de imagenes'!$F$16),"")</f>
        <v>110 x 110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t="s">
        <v>190</v>
      </c>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2016-02-19T20:05:18Z</dcterms:modified>
</cp:coreProperties>
</file>