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4\Edición\"/>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5" i="1" l="1"/>
  <c r="A14" i="1"/>
  <c r="A15" i="1"/>
  <c r="H15" i="1"/>
  <c r="F15" i="1"/>
  <c r="G15" i="1"/>
  <c r="C15" i="1"/>
  <c r="D18" i="2"/>
  <c r="D7" i="2"/>
  <c r="I10" i="1"/>
  <c r="F10" i="1"/>
  <c r="G10" i="1"/>
  <c r="H10" i="1"/>
  <c r="I11" i="1"/>
  <c r="F11" i="1"/>
  <c r="G11" i="1"/>
  <c r="H11" i="1"/>
  <c r="I12" i="1"/>
  <c r="F12" i="1"/>
  <c r="G12" i="1"/>
  <c r="H12" i="1"/>
  <c r="I13" i="1"/>
  <c r="F13" i="1"/>
  <c r="G13" i="1"/>
  <c r="H13" i="1"/>
  <c r="I14" i="1"/>
  <c r="F14" i="1"/>
  <c r="G14" i="1"/>
  <c r="H14"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<sst xmlns="http://schemas.openxmlformats.org/spreadsheetml/2006/main" count="236" uniqueCount="159">
  <si>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</si>
  <si>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</si>
  <si>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</si>
  <si>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</si>
  <si>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</si>
  <si>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</si>
  <si>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</si>
  <si>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</si>
  <si>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</si>
  <si>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</si>
  <si>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</si>
  <si>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</si>
  <si>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</si>
  <si>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</si>
  <si>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</si>
  <si>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</si>
  <si>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</si>
  <si>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</si>
  <si>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</si>
  <si>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</si>
  <si>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</si>
  <si>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</si>
  <si>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</si>
  <si>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</si>
  <si>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</si>
  <si>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</si>
  <si>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</si>
  <si>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</si>
  <si>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</si>
  <si>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</si>
  <si>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</si>
  <si>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</si>
  <si>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</si>
  <si>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</si>
  <si>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</si>
  <si>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</si>
  <si>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</si>
  <si>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</si>
  <si>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</si>
  <si>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</si>
  <si>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</si>
  <si>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</si>
  <si>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</si>
  <si>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</si>
  <si>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</si>
  <si>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</si>
  <si>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</si>
  <si>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</si>
  <si>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</si>
  <si>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</si>
  <si>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</si>
  <si>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</si>
  <si>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</si>
  <si>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</si>
  <si>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</si>
  <si>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</si>
  <si>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</si>
  <si>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</si>
  <si>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</si>
  <si>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</si>
  <si>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</si>
  <si>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</si>
  <si>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</si>
  <si>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</si>
  <si>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</si>
  <si>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</si>
  <si>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</si>
  <si>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</si>
  <si>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</si>
  <si>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</si>
  <si>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</si>
  <si>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</si>
  <si>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</si>
  <si>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</si>
  <si>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</si>
  <si>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</si>
  <si>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</si>
  <si>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</si>
  <si>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</si>
  <si>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</si>
  <si>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</si>
  <si>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</si>
  <si>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</si>
  <si>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</si>
  <si>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</si>
  <si>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</si>
  <si>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</si>
  <si>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</si>
  <si>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</si>
  <si>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</si>
  <si>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</si>
  <si>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</si>
  <si>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</si>
  <si>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</si>
  <si>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</si>
  <si>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</si>
  <si>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</si>
  <si>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</si>
  <si>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</si>
  <si>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</si>
  <si>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</si>
  <si>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</si>
  <si>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</si>
  <si>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</si>
  <si>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</si>
  <si>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</si>
  <si>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</si>
  <si>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</si>
  <si>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</si>
  <si>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</si>
  <si>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</si>
  <si>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</si>
  <si>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</si>
  <si>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</si>
  <si>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</si>
  <si>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</si>
  <si>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</si>
  <si>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</si>
  <si>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</si>
  <si>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</si>
  <si>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</si>
  <si>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</si>
  <si>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</si>
  <si>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</si>
  <si>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</si>
  <si>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</si>
  <si>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</si>
  <si>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</si>
  <si>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</si>
  <si>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</si>
  <si>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</si>
  <si>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</si>
  <si>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</si>
  <si>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</si>
  <si>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</si>
  <si>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</si>
  <si>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</si>
  <si>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</si>
  <si>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</si>
  <si>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</si>
  <si>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</si>
  <si>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</si>
  <si>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</si>
  <si>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</si>
  <si>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</si>
  <si>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</si>
  <si>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</si>
  <si>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</si>
  <si>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IMG01</t>
  </si>
  <si>
    <t>IMG04</t>
  </si>
  <si>
    <t>MA_04_04_CO_REC10</t>
  </si>
  <si>
    <t>Los números fraccionarios</t>
  </si>
  <si>
    <t>Fotografía</t>
  </si>
  <si>
    <t>Foto de varias naranjas, donde una de ellas está dividida en dos partes iguales o partida por la mitad.</t>
  </si>
  <si>
    <t>IMG02</t>
  </si>
  <si>
    <t>Foto de seis niños, donde cuatro de ellos son niñas.</t>
  </si>
  <si>
    <t>IMG03</t>
  </si>
  <si>
    <t>Niño leyendo un libro</t>
  </si>
  <si>
    <t>Grupo de galletas de chips de chocolate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</si>
</sst>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6" fillId="0" borderId="5" xfId="0" applyFont="1" applyBorder="1" applyAlignment="1">
      <alignment horizontal="left" vertical="center" wrapText="1"/>
    </xf>
    <xf numFmtId="0" fontId="7" fillId="0" borderId="5" xfId="0" applyFont="1" applyFill="1" applyBorder="1" applyAlignment="1">
      <alignment vertical="center" wrapText="1"/>
    </xf>
    <xf numFmtId="0" fontId="20" fillId="0" borderId="5" xfId="0" applyFont="1" applyBorder="1" applyAlignment="1">
      <alignment vertical="center" wrapText="1"/>
    </xf>
    <xf numFmtId="1" fontId="7" fillId="0" borderId="5" xfId="0" applyNumberFormat="1" applyFont="1" applyFill="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0" fillId="0" borderId="5" xfId="0" applyBorder="1"/>
    <xf numFmtId="0" fontId="3" fillId="5" borderId="35" xfId="0" applyFont="1" applyFill="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1103313</xdr:colOff>
      <xdr:row>9</xdr:row>
      <xdr:rowOff>55562</xdr:rowOff>
    </xdr:from>
    <xdr:to>
      <xdr:col>10</xdr:col>
      <xdr:colOff>4396827</xdr:colOff>
      <xdr:row>9</xdr:row>
      <xdr:rowOff>2708671</xdr:rowOff>
    </xdr:to>
    <xdr:pic>
      <xdr:nvPicPr>
        <xdr:cNvPr id="2" name="Imagen 1" descr="Oranges isolated cut set on wooden b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62501" y="2008187"/>
          <a:ext cx="3293514" cy="2653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1270000</xdr:colOff>
      <xdr:row>10</xdr:row>
      <xdr:rowOff>39688</xdr:rowOff>
    </xdr:from>
    <xdr:to>
      <xdr:col>10</xdr:col>
      <xdr:colOff>4146443</xdr:colOff>
      <xdr:row>10</xdr:row>
      <xdr:rowOff>3525838</xdr:rowOff>
    </xdr:to>
    <xdr:pic>
      <xdr:nvPicPr>
        <xdr:cNvPr id="4" name="Imagen 3" descr="Group of teen school child with book.  Isolate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629188" y="4786313"/>
          <a:ext cx="2876443" cy="348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1309688</xdr:colOff>
      <xdr:row>11</xdr:row>
      <xdr:rowOff>87313</xdr:rowOff>
    </xdr:from>
    <xdr:to>
      <xdr:col>10</xdr:col>
      <xdr:colOff>4360804</xdr:colOff>
      <xdr:row>11</xdr:row>
      <xdr:rowOff>2263776</xdr:rowOff>
    </xdr:to>
    <xdr:pic>
      <xdr:nvPicPr>
        <xdr:cNvPr id="5" name="Imagen 4" descr="Child opened a magic book"/>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68876" y="8509001"/>
          <a:ext cx="3051116" cy="2176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698500</xdr:colOff>
      <xdr:row>12</xdr:row>
      <xdr:rowOff>71438</xdr:rowOff>
    </xdr:from>
    <xdr:to>
      <xdr:col>10</xdr:col>
      <xdr:colOff>4984750</xdr:colOff>
      <xdr:row>12</xdr:row>
      <xdr:rowOff>3119438</xdr:rowOff>
    </xdr:to>
    <xdr:pic>
      <xdr:nvPicPr>
        <xdr:cNvPr id="6" name="Imagen 5" descr="Oatmeal cookies with wooden backgroun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57688" y="10779126"/>
          <a:ext cx="428625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topLeftCell="I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2.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82" t="s">
        <v>22</v>
      </c>
      <c r="D2" s="83"/>
      <c r="F2" s="75" t="s">
        <v>1</v>
      </c>
      <c r="G2" s="76"/>
      <c r="H2" s="48"/>
      <c r="I2" s="48"/>
      <c r="J2" s="16"/>
    </row>
    <row r="3" spans="1:16" ht="15.75" x14ac:dyDescent="0.25">
      <c r="A3" s="1"/>
      <c r="B3" s="4" t="s">
        <v>9</v>
      </c>
      <c r="C3" s="84">
        <v>4</v>
      </c>
      <c r="D3" s="85"/>
      <c r="F3" s="77"/>
      <c r="G3" s="78"/>
      <c r="H3" s="48"/>
      <c r="I3" s="48"/>
      <c r="J3" s="16"/>
    </row>
    <row r="4" spans="1:16" ht="16.5" x14ac:dyDescent="0.3">
      <c r="A4" s="1"/>
      <c r="B4" s="4" t="s">
        <v>55</v>
      </c>
      <c r="C4" s="84" t="s">
        <v>151</v>
      </c>
      <c r="D4" s="85"/>
      <c r="E4" s="5"/>
      <c r="F4" s="47" t="s">
        <v>56</v>
      </c>
      <c r="G4" s="46" t="s">
        <v>57</v>
      </c>
      <c r="H4" s="48"/>
      <c r="I4" s="48"/>
      <c r="J4" s="16"/>
      <c r="K4" s="16"/>
    </row>
    <row r="5" spans="1:16" ht="16.5" thickBot="1" x14ac:dyDescent="0.3">
      <c r="A5" s="1"/>
      <c r="B5" s="6" t="s">
        <v>2</v>
      </c>
      <c r="C5" s="86" t="s">
        <v>147</v>
      </c>
      <c r="D5" s="87"/>
      <c r="E5" s="5"/>
      <c r="F5" s="45" t="str">
        <f>IF(G4="Recurso","Motor del recurso","")</f>
        <v>Motor del recurso</v>
      </c>
      <c r="G5" s="45" t="s">
        <v>133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150</v>
      </c>
      <c r="D7" s="31" t="s">
        <v>40</v>
      </c>
      <c r="F7" s="1"/>
      <c r="G7" s="1"/>
      <c r="H7" s="1"/>
      <c r="I7" s="1"/>
      <c r="J7" s="16"/>
      <c r="K7" s="16"/>
    </row>
    <row r="8" spans="1:16" s="9" customFormat="1" ht="16.5" thickBot="1" x14ac:dyDescent="0.3">
      <c r="A8" s="10"/>
      <c r="B8" s="10"/>
      <c r="C8" s="10"/>
      <c r="D8" s="11"/>
      <c r="E8" s="11"/>
      <c r="F8" s="79" t="s">
        <v>63</v>
      </c>
      <c r="G8" s="80"/>
      <c r="H8" s="80"/>
      <c r="I8" s="81"/>
      <c r="J8" s="18"/>
      <c r="K8" s="12"/>
      <c r="L8" s="2"/>
      <c r="M8" s="2"/>
      <c r="N8" s="2"/>
      <c r="O8" s="2"/>
      <c r="P8" s="2"/>
    </row>
    <row r="9" spans="1:16" ht="26.25" thickBot="1" x14ac:dyDescent="0.3">
      <c r="A9" s="29" t="s">
        <v>3</v>
      </c>
      <c r="B9" s="24" t="s">
        <v>10</v>
      </c>
      <c r="C9" s="23" t="s">
        <v>4</v>
      </c>
      <c r="D9" s="23" t="s">
        <v>5</v>
      </c>
      <c r="E9" s="23" t="s">
        <v>6</v>
      </c>
      <c r="F9" s="68" t="s">
        <v>62</v>
      </c>
      <c r="G9" s="68" t="s">
        <v>60</v>
      </c>
      <c r="H9" s="68" t="s">
        <v>61</v>
      </c>
      <c r="I9" s="68" t="s">
        <v>138</v>
      </c>
      <c r="J9" s="24" t="s">
        <v>7</v>
      </c>
      <c r="K9" s="107" t="s">
        <v>8</v>
      </c>
    </row>
    <row r="10" spans="1:16" s="12" customFormat="1" ht="219.95" customHeight="1" x14ac:dyDescent="0.25">
      <c r="A10" s="13" t="s">
        <v>148</v>
      </c>
      <c r="B10" s="71">
        <v>156930275</v>
      </c>
      <c r="C10" s="25" t="str">
        <f t="shared" ref="C10:C14" si="0">IF(OR(B10&lt;&gt;"",J10&lt;&gt;""),IF($G$4="Recurso",CONCATENATE($G$4," ",$G$5),$G$4),"")</f>
        <v>Recurso F1</v>
      </c>
      <c r="D10" s="72" t="s">
        <v>152</v>
      </c>
      <c r="E10" s="14" t="s">
        <v>146</v>
      </c>
      <c r="F10" s="14" t="str">
        <f t="shared" ref="F10:F66" si="1">IF(OR(B10&lt;&gt;"",J10&lt;&gt;""),CONCATENATE($C$7,"_",$A10,IF($G$4="Cuaderno de Estudio","_small",CONCATENATE(IF(I10="","","n"),IF(LEFT($G$5,1)="F",".jpg",".png")))),"")</f>
        <v>MA_04_04_CO_REC10_IMG01.jpg</v>
      </c>
      <c r="G10" s="14" t="str">
        <f>IF(F10&lt;&gt;"",IF($G$4="Recurso",IF(LEFT($G$5,1)="M",VLOOKUP($G$5,'Definición técnica de imagenes'!$A$3:$G$17,5,FALSE),IF($G$5="F1",'Definición técnica de imagenes'!$E$15,'Definición técnica de imagenes'!$F$13)),'Definición técnica de imagenes'!$E$16),"")</f>
        <v>950 x 608 px</v>
      </c>
      <c r="H10" s="14" t="str">
        <f t="shared" ref="H10:H66" si="2">IF(I10&lt;&gt;"",IF(OR(B10&lt;&gt;"",J10&lt;&gt;""),CONCATENATE($C$7,"_",$A10,IF($G$4="Cuaderno de Estudio","_zoom",CONCATENATE("a",IF(LEFT($G$5,1)="F",".jpg",".png")))),""),"")</f>
        <v/>
      </c>
      <c r="I10" s="14" t="str">
        <f>IF(OR(B10&lt;&gt;"",J10&lt;&gt;""),IF($G$4="Recurso",IF(LEFT($G$5,1)="M",VLOOKUP($G$5,'Definición técnica de imagenes'!$A$3:$G$17,6,FALSE),IF($G$5="F1","","")),'Definición técnica de imagenes'!$F$16),"")</f>
        <v/>
      </c>
      <c r="J10" s="73" t="s">
        <v>153</v>
      </c>
      <c r="K10" s="106"/>
    </row>
    <row r="11" spans="1:16" s="12" customFormat="1" ht="290.10000000000002" customHeight="1" x14ac:dyDescent="0.25">
      <c r="A11" s="74" t="s">
        <v>154</v>
      </c>
      <c r="B11" s="71">
        <v>113607577</v>
      </c>
      <c r="C11" s="25" t="str">
        <f t="shared" si="0"/>
        <v>Recurso F1</v>
      </c>
      <c r="D11" s="14" t="s">
        <v>152</v>
      </c>
      <c r="E11" s="14" t="s">
        <v>146</v>
      </c>
      <c r="F11" s="14" t="str">
        <f t="shared" si="1"/>
        <v>MA_04_04_CO_REC10_IMG02.jpg</v>
      </c>
      <c r="G11" s="14" t="str">
        <f>IF(F11&lt;&gt;"",IF($G$4="Recurso",IF(LEFT($G$5,1)="M",VLOOKUP($G$5,'Definición técnica de imagenes'!$A$3:$G$17,5,FALSE),IF($G$5="F1",'Definición técnica de imagenes'!$E$15,'Definición técnica de imagenes'!$F$13)),'Definición técnica de imagenes'!$E$16),"")</f>
        <v>950 x 608 px</v>
      </c>
      <c r="H11" s="14" t="str">
        <f t="shared" si="2"/>
        <v/>
      </c>
      <c r="I11" s="14" t="str">
        <f>IF(OR(B11&lt;&gt;"",J11&lt;&gt;""),IF($G$4="Recurso",IF(LEFT($G$5,1)="M",VLOOKUP($G$5,'Definición técnica de imagenes'!$A$3:$G$17,6,FALSE),IF($G$5="F1","","")),'Definición técnica de imagenes'!$F$16),"")</f>
        <v/>
      </c>
      <c r="J11" s="73" t="s">
        <v>155</v>
      </c>
      <c r="K11" s="106"/>
    </row>
    <row r="12" spans="1:16" s="12" customFormat="1" ht="180" customHeight="1" x14ac:dyDescent="0.25">
      <c r="A12" s="74" t="s">
        <v>156</v>
      </c>
      <c r="B12" s="71">
        <v>175520738</v>
      </c>
      <c r="C12" s="25" t="str">
        <f t="shared" si="0"/>
        <v>Recurso F1</v>
      </c>
      <c r="D12" s="72" t="s">
        <v>152</v>
      </c>
      <c r="E12" s="14" t="s">
        <v>146</v>
      </c>
      <c r="F12" s="14" t="str">
        <f t="shared" si="1"/>
        <v>MA_04_04_CO_REC10_IMG03.jpg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IF(OR(B12&lt;&gt;"",J12&lt;&gt;""),IF($G$4="Recurso",IF(LEFT($G$5,1)="M",VLOOKUP($G$5,'Definición técnica de imagenes'!$A$3:$G$17,6,FALSE),IF($G$5="F1","","")),'Definición técnica de imagenes'!$F$16),"")</f>
        <v/>
      </c>
      <c r="J12" s="20" t="s">
        <v>157</v>
      </c>
      <c r="K12"/>
      <c r="L12" s="15"/>
    </row>
    <row r="13" spans="1:16" s="12" customFormat="1" ht="249.95" customHeight="1" x14ac:dyDescent="0.25">
      <c r="A13" s="13" t="s">
        <v>149</v>
      </c>
      <c r="B13" s="71">
        <v>179788793</v>
      </c>
      <c r="C13" s="25" t="str">
        <f t="shared" si="0"/>
        <v>Recurso F1</v>
      </c>
      <c r="D13" s="72" t="s">
        <v>152</v>
      </c>
      <c r="E13" s="14" t="s">
        <v>146</v>
      </c>
      <c r="F13" s="14" t="str">
        <f t="shared" si="1"/>
        <v>MA_04_04_CO_REC10_IMG04.jpg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IF(OR(B13&lt;&gt;"",J13&lt;&gt;""),IF($G$4="Recurso",IF(LEFT($G$5,1)="M",VLOOKUP($G$5,'Definición técnica de imagenes'!$A$3:$G$17,6,FALSE),IF($G$5="F1","","")),'Definición técnica de imagenes'!$F$16),"")</f>
        <v/>
      </c>
      <c r="J13" s="20" t="s">
        <v>158</v>
      </c>
      <c r="K13" s="106"/>
    </row>
    <row r="14" spans="1:16" s="12" customFormat="1" ht="13.5" customHeight="1" x14ac:dyDescent="0.25">
      <c r="A14" s="13" t="str">
        <f t="shared" ref="A14:A22" si="3">IF(OR(B14&lt;&gt;"",J14&lt;&gt;""),CONCATENATE(LEFT(A13,3),IF(MID(A13,4,2)+1&lt;10,CONCATENATE("0",MID(A13,4,2)+1))),"")</f>
        <v/>
      </c>
      <c r="B14" s="26"/>
      <c r="C14" s="25"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4"/>
      <c r="K14" s="20"/>
    </row>
    <row r="15" spans="1:16" s="12" customFormat="1" ht="13.5" customHeight="1" x14ac:dyDescent="0.25">
      <c r="A15" s="13" t="str">
        <f t="shared" si="3"/>
        <v/>
      </c>
      <c r="B15" s="26"/>
      <c r="C15" s="25" t="str">
        <f t="shared" ref="C15" si="4">IF(OR(B15&lt;&gt;"",J15&lt;&gt;""),IF($G$4="Recurso",CONCATENATE($G$4," ",$G$5),$G$4),"")</f>
        <v/>
      </c>
      <c r="D15" s="14"/>
      <c r="E15" s="14"/>
      <c r="F15" s="14" t="str">
        <f t="shared" ref="F15" si="5">IF(OR(B15&lt;&gt;"",J15&lt;&gt;""),CONCATENATE($C$7,"_",$A15,IF($G$4="Cuaderno de Estudio","_small",CONCATENATE(IF(I15="","","n"),IF(LEFT($G$5,1)="F",".jpg",".png")))),"")</f>
        <v/>
      </c>
      <c r="G15" s="14" t="str">
        <f>IF(F15&lt;&gt;"",IF($G$4="Recurso",IF(LEFT($G$5,1)="M",VLOOKUP($G$5,'Definición técnica de imagenes'!$A$3:$G$17,5,FALSE),IF($G$5="F1",'Definición técnica de imagenes'!$E$15,'Definición técnica de imagenes'!$F$13)),'Definición técnica de imagenes'!$E$16),"")</f>
        <v/>
      </c>
      <c r="H15" s="14" t="str">
        <f t="shared" ref="H15" si="6">IF(I15&lt;&gt;"",IF(OR(B15&lt;&gt;"",J15&lt;&gt;""),CONCATENATE($C$7,"_",$A15,IF($G$4="Cuaderno de Estudio","_zoom",CONCATENATE("a",IF(LEFT($G$5,1)="F",".jpg",".png")))),""),"")</f>
        <v/>
      </c>
      <c r="I15" s="14" t="str">
        <f>IF(OR(B15&lt;&gt;"",J15&lt;&gt;""),IF($G$4="Recurso",IF(LEFT($G$5,1)="M",VLOOKUP($G$5,'Definición técnica de imagenes'!$A$3:$G$17,6,FALSE),IF($G$5="F1","","")),'Definición técnica de imagenes'!$F$16),"")</f>
        <v/>
      </c>
      <c r="J15" s="14"/>
      <c r="K15" s="20"/>
    </row>
    <row r="16" spans="1:16" s="12" customFormat="1" x14ac:dyDescent="0.25">
      <c r="A16" s="13" t="str">
        <f t="shared" si="3"/>
        <v/>
      </c>
      <c r="B16" s="25"/>
      <c r="C16" s="25"/>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6"/>
      <c r="C17" s="26"/>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6"/>
      <c r="C18" s="26"/>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6"/>
      <c r="C19" s="26"/>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5"/>
      <c r="C20" s="25"/>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6"/>
      <c r="C21" s="26"/>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6"/>
      <c r="C22" s="26"/>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6"/>
      <c r="C23" s="26"/>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6"/>
      <c r="C25" s="26"/>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6"/>
      <c r="C26" s="26"/>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5"/>
      <c r="C27" s="25"/>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5"/>
      <c r="C29" s="25"/>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1"/>
      <c r="K29" s="15"/>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2"/>
      <c r="K30" s="15"/>
    </row>
    <row r="31" spans="1:11" s="12" customFormat="1" x14ac:dyDescent="0.25">
      <c r="A31" s="13"/>
      <c r="B31" s="25"/>
      <c r="C31" s="25"/>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5"/>
      <c r="C32" s="25"/>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5"/>
      <c r="C33" s="25"/>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5"/>
      <c r="C34" s="25"/>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5"/>
      <c r="C36" s="25"/>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7">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8">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7"/>
        <v/>
      </c>
      <c r="G69" s="14" t="str">
        <f>IF(F69&lt;&gt;"",IF($G$4="Recurso",IF(LEFT($G$5,1)="M",VLOOKUP($G$5,'Definición técnica de imagenes'!$A$3:$G$17,5,FALSE),IF($G$5="F1",'Definición técnica de imagenes'!$E$15,'Definición técnica de imagenes'!$F$13)),'Definición técnica de imagenes'!$E$16),"")</f>
        <v/>
      </c>
      <c r="H69" s="14" t="str">
        <f t="shared" si="8"/>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7"/>
        <v/>
      </c>
      <c r="G70" s="14" t="str">
        <f>IF(F70&lt;&gt;"",IF($G$4="Recurso",IF(LEFT($G$5,1)="M",VLOOKUP($G$5,'Definición técnica de imagenes'!$A$3:$G$17,5,FALSE),IF($G$5="F1",'Definición técnica de imagenes'!$E$15,'Definición técnica de imagenes'!$F$13)),'Definición técnica de imagenes'!$E$16),"")</f>
        <v/>
      </c>
      <c r="H70" s="14" t="str">
        <f t="shared" si="8"/>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7"/>
        <v/>
      </c>
      <c r="G71" s="14" t="str">
        <f>IF(F71&lt;&gt;"",IF($G$4="Recurso",IF(LEFT($G$5,1)="M",VLOOKUP($G$5,'Definición técnica de imagenes'!$A$3:$G$17,5,FALSE),IF($G$5="F1",'Definición técnica de imagenes'!$E$15,'Definición técnica de imagenes'!$F$13)),'Definición técnica de imagenes'!$E$16),"")</f>
        <v/>
      </c>
      <c r="H71" s="14" t="str">
        <f t="shared" si="8"/>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7"/>
        <v/>
      </c>
      <c r="G72" s="14" t="str">
        <f>IF(F72&lt;&gt;"",IF($G$4="Recurso",IF(LEFT($G$5,1)="M",VLOOKUP($G$5,'Definición técnica de imagenes'!$A$3:$G$17,5,FALSE),IF($G$5="F1",'Definición técnica de imagenes'!$E$15,'Definición técnica de imagenes'!$F$13)),'Definición técnica de imagenes'!$E$16),"")</f>
        <v/>
      </c>
      <c r="H72" s="14" t="str">
        <f t="shared" si="8"/>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7"/>
        <v/>
      </c>
      <c r="G73" s="14" t="str">
        <f>IF(F73&lt;&gt;"",IF($G$4="Recurso",IF(LEFT($G$5,1)="M",VLOOKUP($G$5,'Definición técnica de imagenes'!$A$3:$G$17,5,FALSE),IF($G$5="F1",'Definición técnica de imagenes'!$E$15,'Definición técnica de imagenes'!$F$13)),'Definición técnica de imagenes'!$E$16),"")</f>
        <v/>
      </c>
      <c r="H73" s="14" t="str">
        <f t="shared" si="8"/>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7"/>
        <v/>
      </c>
      <c r="G74" s="14" t="str">
        <f>IF(F74&lt;&gt;"",IF($G$4="Recurso",IF(LEFT($G$5,1)="M",VLOOKUP($G$5,'Definición técnica de imagenes'!$A$3:$G$17,5,FALSE),IF($G$5="F1",'Definición técnica de imagenes'!$E$15,'Definición técnica de imagenes'!$F$13)),'Definición técnica de imagenes'!$E$16),"")</f>
        <v/>
      </c>
      <c r="H74" s="14" t="str">
        <f t="shared" si="8"/>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7"/>
        <v/>
      </c>
      <c r="G75" s="14" t="str">
        <f>IF(F75&lt;&gt;"",IF($G$4="Recurso",IF(LEFT($G$5,1)="M",VLOOKUP($G$5,'Definición técnica de imagenes'!$A$3:$G$17,5,FALSE),IF($G$5="F1",'Definición técnica de imagenes'!$E$15,'Definición técnica de imagenes'!$F$13)),'Definición técnica de imagenes'!$E$16),"")</f>
        <v/>
      </c>
      <c r="H75" s="14" t="str">
        <f t="shared" si="8"/>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0" t="s">
        <v>39</v>
      </c>
      <c r="B1" s="91"/>
      <c r="C1" s="91"/>
      <c r="D1" s="91"/>
      <c r="E1" s="91"/>
      <c r="F1" s="92"/>
    </row>
    <row r="2" spans="1:11" x14ac:dyDescent="0.25">
      <c r="A2" s="38" t="s">
        <v>43</v>
      </c>
      <c r="B2" s="39"/>
      <c r="C2" s="93" t="s">
        <v>14</v>
      </c>
      <c r="D2" s="94"/>
      <c r="E2" s="95"/>
      <c r="F2" s="40"/>
    </row>
    <row r="3" spans="1:11" ht="63" x14ac:dyDescent="0.25">
      <c r="A3" s="41" t="s">
        <v>44</v>
      </c>
      <c r="B3" s="39"/>
      <c r="C3" s="99" t="s">
        <v>15</v>
      </c>
      <c r="D3" s="100"/>
      <c r="E3" s="101"/>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02" t="str">
        <f>CONCATENATE(H21,"_",I21,"_",J21,"_CO")</f>
        <v>LE_07_04_CO</v>
      </c>
      <c r="E5" s="103"/>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88" t="str">
        <f>CONCATENATE("SolicitudGrafica_",D5,".xls")</f>
        <v>SolicitudGrafica_LE_07_04_CO.xls</v>
      </c>
      <c r="E7" s="88"/>
      <c r="F7" s="89"/>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90" t="s">
        <v>42</v>
      </c>
      <c r="B13" s="91"/>
      <c r="C13" s="91"/>
      <c r="D13" s="91"/>
      <c r="E13" s="91"/>
      <c r="F13" s="92"/>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93" t="s">
        <v>50</v>
      </c>
      <c r="D15" s="94"/>
      <c r="E15" s="94"/>
      <c r="F15" s="95"/>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6" t="str">
        <f>CONCATENATE(H21,"_",I21,"_",J21,"_",K45)</f>
        <v>LE_07_04_REC10</v>
      </c>
      <c r="E17" s="97"/>
      <c r="F17" s="98"/>
      <c r="J17" s="30">
        <v>14</v>
      </c>
      <c r="K17" s="30">
        <v>14</v>
      </c>
    </row>
    <row r="18" spans="1:11" ht="79.5" thickBot="1" x14ac:dyDescent="0.3">
      <c r="A18" s="41" t="s">
        <v>49</v>
      </c>
      <c r="B18" s="39"/>
      <c r="C18" s="70" t="s">
        <v>145</v>
      </c>
      <c r="D18" s="88" t="str">
        <f>CONCATENATE("SolicitudGrafica_",D17,".xls")</f>
        <v>SolicitudGrafica_LE_07_04_REC10.xls</v>
      </c>
      <c r="E18" s="88"/>
      <c r="F18" s="89"/>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2015-05-04T04:24:08Z</dcterms:modified>
</cp:coreProperties>
</file>