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Johana Montejo Rozo\Dropbox\AULA PLANETA\Temas\Tema 1\Edición\Solicitudes Graficas\"/>
    </mc:Choice>
  </mc:AlternateContent>
  <bookViews>
    <workbookView xWindow="0" yWindow="0" windowWidth="20490" windowHeight="7755" tabRatio="500"/>
  </bookViews>
  <sheets>
    <sheet name="Solicitud gráfica" sheetId="1" r:id="rId1"/>
    <sheet name="Ayuda" sheetId="2" r:id="rId2"/>
    <sheet name="Definición técnica de imagenes" sheetId="3" r:id="rId3"/>
  </sheets>
  <calcPr calcId="152511" concurrentCalc="0"/>
  <fileRecoveryPr repairLoad="1"/>
  <extLst>
    <ext xmlns:mx="http://schemas.microsoft.com/office/mac/excel/2008/main" uri="{7523E5D3-25F3-A5E0-1632-64F254C22452}">
      <mx:ArchID Flags="2"/>
    </ext>
  </extLst>
</workbook>
</file>

<file path=xl/calcChain.xml><?xml version="1.0" encoding="utf-8"?>
<calcChain xmlns="http://schemas.openxmlformats.org/spreadsheetml/2006/main">
  <c r="D18" i="2" l="1"/>
  <c r="D7" i="2"/>
  <c r="F11" i="1"/>
  <c r="G11" i="1"/>
  <c r="I11" i="1"/>
  <c r="H11" i="1"/>
  <c r="F12" i="1"/>
  <c r="G12" i="1"/>
  <c r="I12" i="1"/>
  <c r="H12" i="1"/>
  <c r="F13" i="1"/>
  <c r="G13" i="1"/>
  <c r="I13" i="1"/>
  <c r="H13" i="1"/>
  <c r="F14" i="1"/>
  <c r="G14" i="1"/>
  <c r="I14" i="1"/>
  <c r="H14" i="1"/>
  <c r="A15" i="1"/>
  <c r="F15" i="1"/>
  <c r="G15" i="1"/>
  <c r="I15" i="1"/>
  <c r="H15" i="1"/>
  <c r="F16" i="1"/>
  <c r="G16" i="1"/>
  <c r="I16" i="1"/>
  <c r="H16" i="1"/>
  <c r="F17" i="1"/>
  <c r="G17" i="1"/>
  <c r="I17" i="1"/>
  <c r="H17" i="1"/>
  <c r="F18" i="1"/>
  <c r="G18" i="1"/>
  <c r="I18" i="1"/>
  <c r="H18" i="1"/>
  <c r="F19" i="1"/>
  <c r="G19" i="1"/>
  <c r="I19" i="1"/>
  <c r="H19" i="1"/>
  <c r="F20" i="1"/>
  <c r="G20" i="1"/>
  <c r="I20" i="1"/>
  <c r="H20" i="1"/>
  <c r="F21" i="1"/>
  <c r="G21" i="1"/>
  <c r="I21" i="1"/>
  <c r="H21" i="1"/>
  <c r="F22" i="1"/>
  <c r="G22" i="1"/>
  <c r="I22" i="1"/>
  <c r="H22" i="1"/>
  <c r="F23" i="1"/>
  <c r="G23" i="1"/>
  <c r="I23" i="1"/>
  <c r="H23" i="1"/>
  <c r="F24" i="1"/>
  <c r="G24" i="1"/>
  <c r="I24" i="1"/>
  <c r="H24" i="1"/>
  <c r="F25" i="1"/>
  <c r="G25" i="1"/>
  <c r="I25" i="1"/>
  <c r="H25" i="1"/>
  <c r="F26" i="1"/>
  <c r="G26" i="1"/>
  <c r="I26" i="1"/>
  <c r="H26" i="1"/>
  <c r="F27" i="1"/>
  <c r="G27" i="1"/>
  <c r="I27" i="1"/>
  <c r="H27" i="1"/>
  <c r="F28" i="1"/>
  <c r="G28" i="1"/>
  <c r="I28" i="1"/>
  <c r="H28" i="1"/>
  <c r="F29" i="1"/>
  <c r="G29" i="1"/>
  <c r="I29" i="1"/>
  <c r="H29" i="1"/>
  <c r="F30" i="1"/>
  <c r="G30" i="1"/>
  <c r="I30" i="1"/>
  <c r="H30" i="1"/>
  <c r="F31" i="1"/>
  <c r="G31" i="1"/>
  <c r="I31" i="1"/>
  <c r="H31" i="1"/>
  <c r="F32" i="1"/>
  <c r="G32" i="1"/>
  <c r="I32" i="1"/>
  <c r="H32" i="1"/>
  <c r="F33" i="1"/>
  <c r="G33" i="1"/>
  <c r="I33" i="1"/>
  <c r="H33" i="1"/>
  <c r="F34" i="1"/>
  <c r="G34" i="1"/>
  <c r="I34" i="1"/>
  <c r="H34" i="1"/>
  <c r="F35" i="1"/>
  <c r="G35" i="1"/>
  <c r="I35" i="1"/>
  <c r="H35" i="1"/>
  <c r="F36" i="1"/>
  <c r="G36" i="1"/>
  <c r="I36" i="1"/>
  <c r="H36" i="1"/>
  <c r="F37" i="1"/>
  <c r="G37" i="1"/>
  <c r="I37" i="1"/>
  <c r="H37" i="1"/>
  <c r="F38" i="1"/>
  <c r="G38" i="1"/>
  <c r="I38" i="1"/>
  <c r="H38" i="1"/>
  <c r="F39" i="1"/>
  <c r="G39" i="1"/>
  <c r="I39" i="1"/>
  <c r="H39" i="1"/>
  <c r="F40" i="1"/>
  <c r="G40" i="1"/>
  <c r="I40" i="1"/>
  <c r="H40" i="1"/>
  <c r="F41" i="1"/>
  <c r="G41" i="1"/>
  <c r="I41" i="1"/>
  <c r="H41" i="1"/>
  <c r="F42" i="1"/>
  <c r="G42" i="1"/>
  <c r="I42" i="1"/>
  <c r="H42" i="1"/>
  <c r="F43" i="1"/>
  <c r="G43" i="1"/>
  <c r="I43" i="1"/>
  <c r="H43" i="1"/>
  <c r="F44" i="1"/>
  <c r="G44" i="1"/>
  <c r="I44" i="1"/>
  <c r="H44" i="1"/>
  <c r="F45" i="1"/>
  <c r="G45" i="1"/>
  <c r="I45" i="1"/>
  <c r="H45" i="1"/>
  <c r="F46" i="1"/>
  <c r="G46" i="1"/>
  <c r="I46" i="1"/>
  <c r="H46" i="1"/>
  <c r="F47" i="1"/>
  <c r="G47" i="1"/>
  <c r="I47" i="1"/>
  <c r="H47" i="1"/>
  <c r="F48" i="1"/>
  <c r="G48" i="1"/>
  <c r="I48" i="1"/>
  <c r="H48" i="1"/>
  <c r="F49" i="1"/>
  <c r="G49" i="1"/>
  <c r="I49" i="1"/>
  <c r="H49" i="1"/>
  <c r="F50" i="1"/>
  <c r="G50" i="1"/>
  <c r="I50" i="1"/>
  <c r="H50" i="1"/>
  <c r="F51" i="1"/>
  <c r="G51" i="1"/>
  <c r="I51" i="1"/>
  <c r="H51" i="1"/>
  <c r="F52" i="1"/>
  <c r="G52" i="1"/>
  <c r="I52" i="1"/>
  <c r="H52" i="1"/>
  <c r="F53" i="1"/>
  <c r="G53" i="1"/>
  <c r="I53" i="1"/>
  <c r="H53" i="1"/>
  <c r="F54" i="1"/>
  <c r="G54" i="1"/>
  <c r="I54" i="1"/>
  <c r="H54" i="1"/>
  <c r="F55" i="1"/>
  <c r="G55" i="1"/>
  <c r="I55" i="1"/>
  <c r="H55" i="1"/>
  <c r="F56" i="1"/>
  <c r="G56" i="1"/>
  <c r="I56" i="1"/>
  <c r="H56" i="1"/>
  <c r="F57" i="1"/>
  <c r="G57" i="1"/>
  <c r="I57" i="1"/>
  <c r="H57" i="1"/>
  <c r="F58" i="1"/>
  <c r="G58" i="1"/>
  <c r="I58" i="1"/>
  <c r="H58" i="1"/>
  <c r="F59" i="1"/>
  <c r="G59" i="1"/>
  <c r="I59" i="1"/>
  <c r="H59" i="1"/>
  <c r="F60" i="1"/>
  <c r="G60" i="1"/>
  <c r="I60" i="1"/>
  <c r="H60" i="1"/>
  <c r="F61" i="1"/>
  <c r="G61" i="1"/>
  <c r="I61" i="1"/>
  <c r="H61" i="1"/>
  <c r="F62" i="1"/>
  <c r="G62" i="1"/>
  <c r="I62" i="1"/>
  <c r="H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I10" i="1"/>
  <c r="A10" i="1"/>
  <c r="F10" i="1"/>
  <c r="A18" i="1"/>
  <c r="A19" i="1"/>
  <c r="A20" i="1"/>
  <c r="A21" i="1"/>
  <c r="A22" i="1"/>
  <c r="A23" i="1"/>
  <c r="A24" i="1"/>
  <c r="A25" i="1"/>
  <c r="A26" i="1"/>
  <c r="A27" i="1"/>
  <c r="A28" i="1"/>
  <c r="A29" i="1"/>
  <c r="A30" i="1"/>
  <c r="C11" i="1"/>
  <c r="C12" i="1"/>
  <c r="C13" i="1"/>
  <c r="C14" i="1"/>
  <c r="C15" i="1"/>
  <c r="C16" i="1"/>
  <c r="C17" i="1"/>
  <c r="C18" i="1"/>
  <c r="C19" i="1"/>
  <c r="C20" i="1"/>
  <c r="C21" i="1"/>
  <c r="C22" i="1"/>
  <c r="C10" i="1"/>
  <c r="F5" i="1"/>
  <c r="I21" i="2"/>
  <c r="K45" i="2"/>
  <c r="H21" i="2"/>
  <c r="J21" i="2"/>
  <c r="D17" i="2"/>
  <c r="D5" i="2"/>
  <c r="H10" i="1"/>
  <c r="G10" i="1"/>
</calcChain>
</file>

<file path=xl/sharedStrings.xml><?xml version="1.0" encoding="utf-8"?>
<sst xmlns="http://schemas.openxmlformats.org/spreadsheetml/2006/main" count="262" uniqueCount="177">
  <si>
    <t>Asignatura:</t>
  </si>
  <si>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</si>
  <si>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</si>
  <si>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</si>
  <si>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</si>
  <si>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</si>
  <si>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</si>
  <si>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</si>
  <si>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</si>
  <si>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</si>
  <si>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</si>
  <si>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</si>
  <si>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</si>
  <si>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</si>
  <si>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</si>
  <si>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</si>
  <si>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</si>
  <si>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</si>
  <si>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</si>
  <si>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</si>
  <si>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</si>
  <si>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</si>
  <si>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</si>
  <si>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</si>
  <si>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</si>
  <si>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</si>
  <si>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</si>
  <si>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</si>
  <si>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</si>
  <si>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</si>
  <si>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</si>
  <si>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</si>
  <si>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</si>
  <si>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</si>
  <si>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</si>
  <si>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</si>
  <si>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</si>
  <si>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</si>
  <si>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</si>
  <si>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</si>
  <si>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</si>
  <si>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</si>
  <si>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</si>
  <si>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</si>
  <si>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</si>
  <si>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</si>
  <si>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</si>
  <si>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</si>
  <si>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</si>
  <si>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</si>
  <si>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</si>
  <si>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</si>
  <si>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</si>
  <si>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</si>
  <si>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</si>
  <si>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</si>
  <si>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</si>
  <si>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</si>
  <si>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</si>
  <si>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</si>
  <si>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</si>
  <si>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</si>
  <si>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</si>
  <si>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</si>
  <si>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</si>
  <si>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</si>
  <si>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</si>
  <si>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</si>
  <si>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</si>
  <si>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</si>
  <si>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</si>
  <si>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</si>
  <si>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</si>
  <si>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</si>
  <si>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</si>
  <si>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CI_S3_01_REC10_F1</t>
  </si>
  <si>
    <t>Test - con imagen</t>
  </si>
  <si>
    <t>286 x 286 px</t>
  </si>
  <si>
    <t>500 x 500 px</t>
  </si>
  <si>
    <t>CI_S3_01_REC10_F1n</t>
  </si>
  <si>
    <t>CI_S3_01_REC10_F1a</t>
  </si>
  <si>
    <t>M6A</t>
  </si>
  <si>
    <t>Test de validar escritura</t>
  </si>
  <si>
    <t>Test matemático (fórmula)</t>
  </si>
  <si>
    <t>CI_S3_01_REC10_F1r</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</si>
  <si>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</si>
  <si>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</si>
  <si>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</si>
  <si>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</si>
  <si>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</si>
  <si>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</si>
  <si>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</si>
  <si>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</si>
  <si>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</si>
  <si>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</si>
  <si>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</si>
  <si>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</si>
  <si>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</si>
  <si>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</si>
  <si>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</si>
  <si>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</si>
  <si>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</si>
  <si>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</si>
  <si>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</si>
  <si>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</si>
  <si>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</si>
  <si>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</si>
  <si>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</si>
  <si>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</si>
  <si>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</si>
  <si>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CI_S3_01_CE_F1_small</t>
  </si>
  <si>
    <t>CI_S3_01_CE_F1_zoom</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</si>
  <si>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</si>
  <si>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</si>
  <si>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</si>
  <si>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</si>
  <si>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</si>
  <si>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</si>
  <si>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</si>
  <si>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</si>
  <si>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</si>
  <si>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CI</t>
  </si>
  <si>
    <t>Ciencias</t>
  </si>
  <si>
    <t>Nivel</t>
  </si>
  <si>
    <t>S3</t>
  </si>
  <si>
    <t>3ero Secundaria</t>
  </si>
  <si>
    <t>Guión</t>
  </si>
  <si>
    <t>G1</t>
  </si>
  <si>
    <t>Guión 1</t>
  </si>
  <si>
    <t>Cuaderno de estudio o Recurso</t>
  </si>
  <si>
    <t>CE ó REC10</t>
  </si>
  <si>
    <t>Cuaderno de estudio o Recurso número 10</t>
  </si>
  <si>
    <t>Foto</t>
  </si>
  <si>
    <t>F1</t>
  </si>
  <si>
    <t>Foto o imagen número 1</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</si>
  <si>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</si>
  <si>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</si>
  <si>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</si>
  <si>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</si>
  <si>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</si>
  <si>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</si>
  <si>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</si>
  <si>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</si>
  <si>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</si>
  <si>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</si>
  <si>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</si>
  <si>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Horizontal</t>
  </si>
  <si>
    <t>Cuaderno de Estudio</t>
  </si>
  <si>
    <t>MA_04_01_CO</t>
  </si>
  <si>
    <t>Johanna Montejo Rozo</t>
  </si>
  <si>
    <t>Ilustración</t>
  </si>
  <si>
    <t>Conjunto de frutas</t>
  </si>
  <si>
    <t>12946990
(Ver Manuscrito Pág. 1)</t>
  </si>
  <si>
    <t>IMG02</t>
  </si>
  <si>
    <t>(Ver manuscrito pág. 2)</t>
  </si>
  <si>
    <t>IMG03</t>
  </si>
  <si>
    <t>(Ver manuscrito pág. 4)</t>
  </si>
  <si>
    <t>Ilustración que representa los números pares mayores que 0 y menores que 20.</t>
  </si>
  <si>
    <t>IMG04</t>
  </si>
  <si>
    <t>Conjunto de las letras de la palabra “abuelito”, representados con diagramas de Venn con la etiqueta “P”. Dentro del óvalo del conjunto P, debe aparecer un óvalo que encierre todas las vocales, identificado con la etiqueta “V”</t>
  </si>
  <si>
    <t>166248596
(Ver manuscrito pág. 6)</t>
  </si>
  <si>
    <t xml:space="preserve">La imagen del sol dentro de un óvalo (representación gráfica de diagrama de Venn), con la etiqueta “S” </t>
  </si>
  <si>
    <t>IMG05</t>
  </si>
  <si>
    <t>(Ver manuscrito pág. 7)</t>
  </si>
  <si>
    <t>Conjuntos</t>
  </si>
  <si>
    <t>(Ver manuscrito pág. 8)</t>
  </si>
  <si>
    <t>IMG07</t>
  </si>
  <si>
    <t>(Ver manuscrito pág. 9)</t>
  </si>
  <si>
    <t>IMG08</t>
  </si>
  <si>
    <t xml:space="preserve">La intersección y el resto del conjunto M debe ir en blanco, el resto del conjunto S debe ir en un color suave. </t>
  </si>
  <si>
    <t xml:space="preserve">La Imagen de los conjuntos M y S representados con diagramas de Venn, teniendo en cuenta la diferencia S – M. </t>
  </si>
  <si>
    <t>La Imagen de los conjuntos M y S representados con diagramas de Venn, teniendo en cuenta la diferencia M – S.</t>
  </si>
  <si>
    <t xml:space="preserve">La intersección y el resto del conjunto S debe ir en blanco, el resto del conjunto M debe ir en un color suave. </t>
  </si>
  <si>
    <t xml:space="preserve">La Imagen de los conjuntos H y N representados con diagramas de Venn, teniendo en cuenta la intersección que hay entre ellos. </t>
  </si>
  <si>
    <t xml:space="preserve">La intersección debe ir de un color suave, mientras que el resto de los dos conjuntos debe ir en blanco. </t>
  </si>
  <si>
    <t xml:space="preserve">La Imagen de los conjuntos P e I representados con diagramas de Venn, teniendo en cuenta la unión que hay entre ellos. </t>
  </si>
  <si>
    <t xml:space="preserve">Los dos conjuntos deben ir coloreados del mismo color, un color suave.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</si>
</sst>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3" x14ac:knownFonts="1">
    <font>
      <sz val="12"/>
      <color theme="1"/>
      <name val="Calibri"/>
      <family val="2"/>
      <scheme val="minor"/>
    </font>
    <font>
      <sz val="11"/>
      <color theme="1"/>
      <name val="Calibri"/>
      <family val="2"/>
      <scheme val="minor"/>
    </font>
    <font>
      <sz val="10"/>
      <name val="Century Gothic"/>
    </font>
    <font>
      <b/>
      <sz val="10"/>
      <name val="Century Gothic"/>
    </font>
    <font>
      <u/>
      <sz val="12"/>
      <color theme="10"/>
      <name val="Calibri"/>
      <family val="2"/>
      <scheme val="minor"/>
    </font>
    <font>
      <u/>
      <sz val="12"/>
      <color theme="11"/>
      <name val="Calibri"/>
      <family val="2"/>
      <scheme val="minor"/>
    </font>
    <font>
      <sz val="10"/>
      <color theme="1"/>
      <name val="Century Gothic"/>
    </font>
    <font>
      <sz val="10"/>
      <color rgb="FF000000"/>
      <name val="Century Gothic"/>
    </font>
    <font>
      <sz val="9"/>
      <color rgb="FF000000"/>
      <name val="Century Gothic"/>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0"/>
      <color rgb="FF000000"/>
      <name val="Century Gothic"/>
      <family val="2"/>
    </font>
  </fonts>
  <fills count="10">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
      <patternFill patternType="solid">
        <fgColor rgb="FFFFFF00"/>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7">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6" fillId="0" borderId="5" xfId="0" applyFont="1" applyBorder="1" applyAlignment="1">
      <alignment horizontal="left" wrapText="1"/>
    </xf>
    <xf numFmtId="0" fontId="7" fillId="0" borderId="5" xfId="0" applyFont="1" applyBorder="1" applyAlignment="1">
      <alignment horizontal="left" wrapText="1"/>
    </xf>
    <xf numFmtId="1" fontId="2" fillId="0" borderId="5" xfId="0" quotePrefix="1" applyNumberFormat="1" applyFont="1" applyFill="1" applyBorder="1" applyAlignment="1">
      <alignment horizontal="left" vertical="center" wrapText="1"/>
    </xf>
    <xf numFmtId="0" fontId="6" fillId="0" borderId="5" xfId="0" applyFont="1" applyBorder="1" applyAlignment="1">
      <alignment horizontal="left" vertical="center"/>
    </xf>
    <xf numFmtId="0" fontId="6" fillId="0" borderId="5" xfId="0" applyFont="1" applyBorder="1" applyAlignment="1">
      <alignment horizontal="left"/>
    </xf>
    <xf numFmtId="0" fontId="7" fillId="0" borderId="5" xfId="0" applyFont="1" applyBorder="1" applyAlignment="1">
      <alignment vertical="center" wrapText="1"/>
    </xf>
    <xf numFmtId="0" fontId="6" fillId="0" borderId="5" xfId="0" applyFont="1" applyFill="1" applyBorder="1" applyAlignment="1">
      <alignment horizontal="left" vertical="center" wrapText="1"/>
    </xf>
    <xf numFmtId="0" fontId="3" fillId="5" borderId="13"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9" fillId="0" borderId="5" xfId="0" applyFont="1" applyFill="1" applyBorder="1" applyAlignment="1">
      <alignment vertical="center" wrapText="1"/>
    </xf>
    <xf numFmtId="1" fontId="9" fillId="0" borderId="5" xfId="0" applyNumberFormat="1" applyFont="1" applyFill="1" applyBorder="1" applyAlignment="1">
      <alignment horizontal="left" vertical="center" wrapText="1"/>
    </xf>
    <xf numFmtId="1" fontId="9" fillId="0" borderId="5" xfId="0" applyNumberFormat="1" applyFont="1" applyFill="1" applyBorder="1" applyAlignment="1">
      <alignment vertical="center" wrapText="1"/>
    </xf>
    <xf numFmtId="0" fontId="14" fillId="0" borderId="5" xfId="0" applyFont="1" applyBorder="1" applyAlignment="1">
      <alignment wrapText="1"/>
    </xf>
    <xf numFmtId="0" fontId="14" fillId="0" borderId="5" xfId="0" applyFont="1" applyBorder="1" applyAlignment="1">
      <alignment horizontal="left" vertical="center" wrapText="1"/>
    </xf>
    <xf numFmtId="0" fontId="22" fillId="0" borderId="5" xfId="0" applyFont="1" applyBorder="1" applyAlignment="1">
      <alignment wrapText="1"/>
    </xf>
    <xf numFmtId="0" fontId="22" fillId="0" borderId="5" xfId="0" applyFont="1" applyBorder="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9" borderId="27" xfId="0" applyNumberFormat="1" applyFont="1" applyFill="1" applyBorder="1" applyAlignment="1">
      <alignment horizontal="center"/>
    </xf>
    <xf numFmtId="164" fontId="9" fillId="9" borderId="26" xfId="0" applyNumberFormat="1" applyFont="1" applyFill="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lignment horizontal="center"/>
    </xf>
    <xf numFmtId="0" fontId="2" fillId="0" borderId="3" xfId="0" applyFont="1" applyFill="1" applyBorder="1" applyAlignment="1">
      <alignment horizontal="center"/>
    </xf>
    <xf numFmtId="0" fontId="2" fillId="0" borderId="5" xfId="0" applyFont="1" applyFill="1" applyBorder="1" applyAlignment="1">
      <alignment horizontal="center"/>
    </xf>
    <xf numFmtId="0" fontId="2" fillId="0" borderId="6" xfId="0" applyFont="1" applyFill="1" applyBorder="1" applyAlignment="1">
      <alignment horizontal="center"/>
    </xf>
    <xf numFmtId="0" fontId="9" fillId="0" borderId="5"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10" activePane="bottomLeft" state="frozen"/>
      <selection pane="bottomLeft" activeCell="A11" sqref="A11"/>
    </sheetView>
  </sheetViews>
  <sheetFormatPr baseColWidth="10" defaultColWidth="10.875" defaultRowHeight="13.5" x14ac:dyDescent="0.25"/>
  <cols>
    <col min="1" max="1" width="7.875" style="2" customWidth="1"/>
    <col min="2" max="2" width="21" style="2" customWidth="1"/>
    <col min="3" max="3" width="21.25" style="2" customWidth="1"/>
    <col min="4" max="4" width="18.5" style="2" customWidth="1"/>
    <col min="5" max="5" width="13.125" style="2" customWidth="1"/>
    <col min="6" max="6" width="28.25" style="2" customWidth="1"/>
    <col min="7" max="7" width="20.5" style="2" customWidth="1"/>
    <col min="8" max="8" width="28.625" style="2" customWidth="1"/>
    <col min="9" max="9" width="20.5" style="2" customWidth="1"/>
    <col min="10" max="10" width="34.875" style="17" customWidth="1"/>
    <col min="11" max="11" width="29.625" style="17" customWidth="1"/>
    <col min="12" max="12" width="20.375" style="2" customWidth="1"/>
    <col min="13" max="13" width="14.5" style="2" customWidth="1"/>
    <col min="14" max="16384" width="10.875" style="2"/>
  </cols>
  <sheetData>
    <row r="1" spans="1:16" ht="16.5" thickBot="1" x14ac:dyDescent="0.3">
      <c r="A1" s="1"/>
      <c r="B1" s="1"/>
      <c r="C1" s="1"/>
      <c r="D1" s="1"/>
      <c r="F1" s="1"/>
      <c r="G1" s="1"/>
      <c r="H1" s="55"/>
      <c r="I1" s="55"/>
      <c r="J1" s="16"/>
      <c r="K1" s="16"/>
    </row>
    <row r="2" spans="1:16" ht="15.75" x14ac:dyDescent="0.25">
      <c r="A2" s="1"/>
      <c r="B2" s="3" t="s">
        <v>0</v>
      </c>
      <c r="C2" s="92" t="s">
        <v>22</v>
      </c>
      <c r="D2" s="93"/>
      <c r="F2" s="85" t="s">
        <v>1</v>
      </c>
      <c r="G2" s="86"/>
      <c r="H2" s="55"/>
      <c r="I2" s="55"/>
      <c r="J2" s="16"/>
    </row>
    <row r="3" spans="1:16" ht="15.75" x14ac:dyDescent="0.25">
      <c r="A3" s="1"/>
      <c r="B3" s="4" t="s">
        <v>9</v>
      </c>
      <c r="C3" s="94">
        <v>4</v>
      </c>
      <c r="D3" s="95"/>
      <c r="F3" s="87"/>
      <c r="G3" s="88"/>
      <c r="H3" s="55"/>
      <c r="I3" s="55"/>
      <c r="J3" s="16"/>
    </row>
    <row r="4" spans="1:16" ht="16.5" x14ac:dyDescent="0.3">
      <c r="A4" s="1"/>
      <c r="B4" s="4" t="s">
        <v>55</v>
      </c>
      <c r="C4" s="96" t="s">
        <v>164</v>
      </c>
      <c r="D4" s="95"/>
      <c r="E4" s="5"/>
      <c r="F4" s="54" t="s">
        <v>56</v>
      </c>
      <c r="G4" s="53" t="s">
        <v>147</v>
      </c>
      <c r="H4" s="55"/>
      <c r="I4" s="55"/>
      <c r="J4" s="16"/>
      <c r="K4" s="16"/>
    </row>
    <row r="5" spans="1:16" ht="16.5" thickBot="1" x14ac:dyDescent="0.3">
      <c r="A5" s="1"/>
      <c r="B5" s="6" t="s">
        <v>2</v>
      </c>
      <c r="C5" s="97" t="s">
        <v>149</v>
      </c>
      <c r="D5" s="98"/>
      <c r="E5" s="5"/>
      <c r="F5" s="52" t="str">
        <f>IF(G4="Recurso","Motor del recurso","")</f>
        <v/>
      </c>
      <c r="G5" s="52" t="s">
        <v>103</v>
      </c>
      <c r="H5" s="55"/>
      <c r="I5" s="76"/>
      <c r="J5" s="16"/>
      <c r="K5" s="16"/>
    </row>
    <row r="6" spans="1:16" ht="16.5" thickBot="1" x14ac:dyDescent="0.3">
      <c r="A6" s="1"/>
      <c r="B6" s="1"/>
      <c r="C6" s="1"/>
      <c r="D6" s="1"/>
      <c r="E6" s="7"/>
      <c r="F6" s="1"/>
      <c r="G6" s="1"/>
      <c r="H6" s="55"/>
      <c r="I6" s="55"/>
      <c r="J6" s="16"/>
      <c r="K6" s="16"/>
    </row>
    <row r="7" spans="1:16" ht="15" customHeight="1" x14ac:dyDescent="0.25">
      <c r="A7" s="1"/>
      <c r="B7" s="39" t="s">
        <v>41</v>
      </c>
      <c r="C7" s="8" t="s">
        <v>148</v>
      </c>
      <c r="D7" s="38" t="s">
        <v>40</v>
      </c>
      <c r="F7" s="1"/>
      <c r="G7" s="1"/>
      <c r="H7" s="1"/>
      <c r="I7" s="1"/>
      <c r="J7" s="16"/>
      <c r="K7" s="16"/>
    </row>
    <row r="8" spans="1:16" s="9" customFormat="1" ht="16.5" thickBot="1" x14ac:dyDescent="0.3">
      <c r="A8" s="10"/>
      <c r="B8" s="10"/>
      <c r="C8" s="10"/>
      <c r="D8" s="11"/>
      <c r="E8" s="11"/>
      <c r="F8" s="89" t="s">
        <v>63</v>
      </c>
      <c r="G8" s="90"/>
      <c r="H8" s="90"/>
      <c r="I8" s="91"/>
      <c r="J8" s="18"/>
      <c r="K8" s="12"/>
      <c r="L8" s="2"/>
      <c r="M8" s="2"/>
      <c r="N8" s="2"/>
      <c r="O8" s="2"/>
      <c r="P8" s="2"/>
    </row>
    <row r="9" spans="1:16" ht="26.25" thickBot="1" x14ac:dyDescent="0.3">
      <c r="A9" s="35" t="s">
        <v>3</v>
      </c>
      <c r="B9" s="25" t="s">
        <v>10</v>
      </c>
      <c r="C9" s="24" t="s">
        <v>4</v>
      </c>
      <c r="D9" s="24" t="s">
        <v>5</v>
      </c>
      <c r="E9" s="24" t="s">
        <v>6</v>
      </c>
      <c r="F9" s="75" t="s">
        <v>62</v>
      </c>
      <c r="G9" s="75" t="s">
        <v>60</v>
      </c>
      <c r="H9" s="75" t="s">
        <v>61</v>
      </c>
      <c r="I9" s="75" t="s">
        <v>138</v>
      </c>
      <c r="J9" s="25" t="s">
        <v>7</v>
      </c>
      <c r="K9" s="26" t="s">
        <v>8</v>
      </c>
    </row>
    <row r="10" spans="1:16" s="12" customFormat="1" ht="27" x14ac:dyDescent="0.25">
      <c r="A10" s="13" t="str">
        <f>IF(OR(B10&lt;&gt;"",J10&lt;&gt;""),"IMG01","")</f>
        <v>IMG01</v>
      </c>
      <c r="B10" s="79" t="s">
        <v>152</v>
      </c>
      <c r="C10" s="27" t="str">
        <f>IF(OR(B10&lt;&gt;"",J10&lt;&gt;""),IF($G$4="Recurso",CONCATENATE($G$4," ",$G$5),$G$4),"")</f>
        <v>Cuaderno de Estudio</v>
      </c>
      <c r="D10" s="78" t="s">
        <v>150</v>
      </c>
      <c r="E10" s="14" t="s">
        <v>146</v>
      </c>
      <c r="F10" s="14" t="str">
        <f>IF(OR(B10&lt;&gt;"",J10&lt;&gt;""),CONCATENATE($C$7,"_",$A10,IF($G$4="Cuaderno de Estudio","_small",CONCATENATE(IF(I10="","","n"),IF(LEFT($G$5,1)="F",".jpg",".png")))),"")</f>
        <v>MA_04_01_CO_IMG01_small</v>
      </c>
      <c r="G10" s="14" t="str">
        <f>IF(F10&lt;&gt;"",IF($G$4="Recurso",IF(LEFT($G$5,1)="M",VLOOKUP($G$5,'Definición técnica de imagenes'!$A$3:$G$17,5,FALSE),IF($G$5="F1",'Definición técnica de imagenes'!$E$15,'Definición técnica de imagenes'!$F$13)),'Definición técnica de imagenes'!$E$16),"")</f>
        <v>526 x 370 px</v>
      </c>
      <c r="H10" s="14" t="str">
        <f>IF(I10&lt;&gt;"",IF(OR(B10&lt;&gt;"",J10&lt;&gt;""),CONCATENATE($C$7,"_",$A10,IF($G$4="Cuaderno de Estudio","_zoom",CONCATENATE("a",IF(LEFT($G$5,1)="F",".jpg",".png")))),""),"")</f>
        <v>MA_04_01_CO_IMG01_zoom</v>
      </c>
      <c r="I10" s="14" t="str">
        <f>IF(OR(B10&lt;&gt;"",J10&lt;&gt;""),IF($G$4="Recurso",IF(LEFT($G$5,1)="M",VLOOKUP($G$5,'Definición técnica de imagenes'!$A$3:$G$17,6,FALSE),IF($G$5="F1","","")),'Definición técnica de imagenes'!$F$16),"")</f>
        <v>800 x 600 px</v>
      </c>
      <c r="J10" s="78" t="s">
        <v>151</v>
      </c>
      <c r="K10" s="19"/>
    </row>
    <row r="11" spans="1:16" s="12" customFormat="1" ht="27" x14ac:dyDescent="0.25">
      <c r="A11" s="80" t="s">
        <v>153</v>
      </c>
      <c r="B11" s="82" t="s">
        <v>154</v>
      </c>
      <c r="C11" s="27" t="str">
        <f t="shared" ref="C11:C22" si="0">IF(OR(B11&lt;&gt;"",J11&lt;&gt;""),IF($G$4="Recurso",CONCATENATE($G$4," ",$G$5),$G$4),"")</f>
        <v>Cuaderno de Estudio</v>
      </c>
      <c r="D11" s="78" t="s">
        <v>150</v>
      </c>
      <c r="E11" s="14" t="s">
        <v>146</v>
      </c>
      <c r="F11" s="14" t="str">
        <f t="shared" ref="F11:F74" si="1">IF(OR(B11&lt;&gt;"",J11&lt;&gt;""),CONCATENATE($C$7,"_",$A11,IF($G$4="Cuaderno de Estudio","_small",CONCATENATE(IF(I11="","","n"),IF(LEFT($G$5,1)="F",".jpg",".png")))),"")</f>
        <v>MA_04_01_CO_IMG02_small</v>
      </c>
      <c r="G11" s="14" t="str">
        <f>IF(F11&lt;&gt;"",IF($G$4="Recurso",IF(LEFT($G$5,1)="M",VLOOKUP($G$5,'Definición técnica de imagenes'!$A$3:$G$17,5,FALSE),IF($G$5="F1",'Definición técnica de imagenes'!$E$15,'Definición técnica de imagenes'!$F$13)),'Definición técnica de imagenes'!$E$16),"")</f>
        <v>526 x 370 px</v>
      </c>
      <c r="H11" s="14" t="str">
        <f t="shared" ref="H11:H74" si="2">IF(I11&lt;&gt;"",IF(OR(B11&lt;&gt;"",J11&lt;&gt;""),CONCATENATE($C$7,"_",$A11,IF($G$4="Cuaderno de Estudio","_zoom",CONCATENATE("a",IF(LEFT($G$5,1)="F",".jpg",".png")))),""),"")</f>
        <v>MA_04_01_CO_IMG02_zoom</v>
      </c>
      <c r="I11" s="14" t="str">
        <f>IF(OR(B11&lt;&gt;"",J11&lt;&gt;""),IF($G$4="Recurso",IF(LEFT($G$5,1)="M",VLOOKUP($G$5,'Definición técnica de imagenes'!$A$3:$G$17,6,FALSE),IF($G$5="F1","","")),'Definición técnica de imagenes'!$F$16),"")</f>
        <v>800 x 600 px</v>
      </c>
      <c r="J11" s="81" t="s">
        <v>157</v>
      </c>
      <c r="K11" s="15"/>
    </row>
    <row r="12" spans="1:16" s="12" customFormat="1" ht="81" x14ac:dyDescent="0.25">
      <c r="A12" s="80" t="s">
        <v>155</v>
      </c>
      <c r="B12" s="82" t="s">
        <v>156</v>
      </c>
      <c r="C12" s="27" t="str">
        <f t="shared" si="0"/>
        <v>Cuaderno de Estudio</v>
      </c>
      <c r="D12" s="78" t="s">
        <v>150</v>
      </c>
      <c r="E12" s="78" t="s">
        <v>146</v>
      </c>
      <c r="F12" s="14" t="str">
        <f t="shared" si="1"/>
        <v>MA_04_01_CO_IMG03_small</v>
      </c>
      <c r="G12" s="14" t="str">
        <f>IF(F12&lt;&gt;"",IF($G$4="Recurso",IF(LEFT($G$5,1)="M",VLOOKUP($G$5,'Definición técnica de imagenes'!$A$3:$G$17,5,FALSE),IF($G$5="F1",'Definición técnica de imagenes'!$E$15,'Definición técnica de imagenes'!$F$13)),'Definición técnica de imagenes'!$E$16),"")</f>
        <v>526 x 370 px</v>
      </c>
      <c r="H12" s="14" t="str">
        <f t="shared" si="2"/>
        <v>MA_04_01_CO_IMG03_zoom</v>
      </c>
      <c r="I12" s="14" t="str">
        <f>IF(OR(B12&lt;&gt;"",J12&lt;&gt;""),IF($G$4="Recurso",IF(LEFT($G$5,1)="M",VLOOKUP($G$5,'Definición técnica de imagenes'!$A$3:$G$17,6,FALSE),IF($G$5="F1","","")),'Definición técnica de imagenes'!$F$16),"")</f>
        <v>800 x 600 px</v>
      </c>
      <c r="J12" s="81" t="s">
        <v>159</v>
      </c>
      <c r="K12" s="19"/>
    </row>
    <row r="13" spans="1:16" s="12" customFormat="1" ht="40.5" x14ac:dyDescent="0.25">
      <c r="A13" s="80" t="s">
        <v>158</v>
      </c>
      <c r="B13" s="82" t="s">
        <v>160</v>
      </c>
      <c r="C13" s="27" t="str">
        <f t="shared" si="0"/>
        <v>Cuaderno de Estudio</v>
      </c>
      <c r="D13" s="78" t="s">
        <v>150</v>
      </c>
      <c r="E13" s="78" t="s">
        <v>146</v>
      </c>
      <c r="F13" s="14" t="str">
        <f t="shared" si="1"/>
        <v>MA_04_01_CO_IMG04_small</v>
      </c>
      <c r="G13" s="14" t="str">
        <f>IF(F13&lt;&gt;"",IF($G$4="Recurso",IF(LEFT($G$5,1)="M",VLOOKUP($G$5,'Definición técnica de imagenes'!$A$3:$G$17,5,FALSE),IF($G$5="F1",'Definición técnica de imagenes'!$E$15,'Definición técnica de imagenes'!$F$13)),'Definición técnica de imagenes'!$E$16),"")</f>
        <v>526 x 370 px</v>
      </c>
      <c r="H13" s="14" t="str">
        <f t="shared" si="2"/>
        <v>MA_04_01_CO_IMG04_zoom</v>
      </c>
      <c r="I13" s="14" t="str">
        <f>IF(OR(B13&lt;&gt;"",J13&lt;&gt;""),IF($G$4="Recurso",IF(LEFT($G$5,1)="M",VLOOKUP($G$5,'Definición técnica de imagenes'!$A$3:$G$17,6,FALSE),IF($G$5="F1","","")),'Definición técnica de imagenes'!$F$16),"")</f>
        <v>800 x 600 px</v>
      </c>
      <c r="J13" s="19" t="s">
        <v>161</v>
      </c>
      <c r="K13" s="19"/>
    </row>
    <row r="14" spans="1:16" s="12" customFormat="1" ht="54" x14ac:dyDescent="0.25">
      <c r="A14" s="80" t="s">
        <v>162</v>
      </c>
      <c r="B14" s="82" t="s">
        <v>163</v>
      </c>
      <c r="C14" s="27" t="str">
        <f t="shared" si="0"/>
        <v>Cuaderno de Estudio</v>
      </c>
      <c r="D14" s="78" t="s">
        <v>150</v>
      </c>
      <c r="E14" s="78" t="s">
        <v>146</v>
      </c>
      <c r="F14" s="14" t="str">
        <f t="shared" si="1"/>
        <v>MA_04_01_CO_IMG05_small</v>
      </c>
      <c r="G14" s="14" t="str">
        <f>IF(F14&lt;&gt;"",IF($G$4="Recurso",IF(LEFT($G$5,1)="M",VLOOKUP($G$5,'Definición técnica de imagenes'!$A$3:$G$17,5,FALSE),IF($G$5="F1",'Definición técnica de imagenes'!$E$15,'Definición técnica de imagenes'!$F$13)),'Definición técnica de imagenes'!$E$16),"")</f>
        <v>526 x 370 px</v>
      </c>
      <c r="H14" s="14" t="str">
        <f t="shared" si="2"/>
        <v>MA_04_01_CO_IMG05_zoom</v>
      </c>
      <c r="I14" s="14" t="str">
        <f>IF(OR(B14&lt;&gt;"",J14&lt;&gt;""),IF($G$4="Recurso",IF(LEFT($G$5,1)="M",VLOOKUP($G$5,'Definición técnica de imagenes'!$A$3:$G$17,6,FALSE),IF($G$5="F1","","")),'Definición técnica de imagenes'!$F$16),"")</f>
        <v>800 x 600 px</v>
      </c>
      <c r="J14" s="81" t="s">
        <v>175</v>
      </c>
      <c r="K14" s="20" t="s">
        <v>176</v>
      </c>
    </row>
    <row r="15" spans="1:16" s="12" customFormat="1" ht="54" x14ac:dyDescent="0.25">
      <c r="A15" s="13" t="str">
        <f t="shared" ref="A15:A30" si="3">IF(OR(B15&lt;&gt;"",J15&lt;&gt;""),CONCATENATE(LEFT(A14,3),IF(MID(A14,4,2)+1&lt;10,CONCATENATE("0",MID(A14,4,2)+1))),"")</f>
        <v>IMG06</v>
      </c>
      <c r="B15" s="82" t="s">
        <v>165</v>
      </c>
      <c r="C15" s="27" t="str">
        <f t="shared" si="0"/>
        <v>Cuaderno de Estudio</v>
      </c>
      <c r="D15" s="78" t="s">
        <v>150</v>
      </c>
      <c r="E15" s="78" t="s">
        <v>146</v>
      </c>
      <c r="F15" s="14" t="str">
        <f t="shared" si="1"/>
        <v>MA_04_01_CO_IMG06_small</v>
      </c>
      <c r="G15" s="14" t="str">
        <f>IF(F15&lt;&gt;"",IF($G$4="Recurso",IF(LEFT($G$5,1)="M",VLOOKUP($G$5,'Definición técnica de imagenes'!$A$3:$G$17,5,FALSE),IF($G$5="F1",'Definición técnica de imagenes'!$E$15,'Definición técnica de imagenes'!$F$13)),'Definición técnica de imagenes'!$E$16),"")</f>
        <v>526 x 370 px</v>
      </c>
      <c r="H15" s="14" t="str">
        <f t="shared" si="2"/>
        <v>MA_04_01_CO_IMG06_zoom</v>
      </c>
      <c r="I15" s="14" t="str">
        <f>IF(OR(B15&lt;&gt;"",J15&lt;&gt;""),IF($G$4="Recurso",IF(LEFT($G$5,1)="M",VLOOKUP($G$5,'Definición técnica de imagenes'!$A$3:$G$17,6,FALSE),IF($G$5="F1","","")),'Definición técnica de imagenes'!$F$16),"")</f>
        <v>800 x 600 px</v>
      </c>
      <c r="J15" s="83" t="s">
        <v>173</v>
      </c>
      <c r="K15" s="33" t="s">
        <v>174</v>
      </c>
    </row>
    <row r="16" spans="1:16" s="12" customFormat="1" ht="54" x14ac:dyDescent="0.25">
      <c r="A16" s="80" t="s">
        <v>166</v>
      </c>
      <c r="B16" s="82" t="s">
        <v>167</v>
      </c>
      <c r="C16" s="27" t="str">
        <f t="shared" si="0"/>
        <v>Cuaderno de Estudio</v>
      </c>
      <c r="D16" s="78" t="s">
        <v>150</v>
      </c>
      <c r="E16" s="78" t="s">
        <v>146</v>
      </c>
      <c r="F16" s="14" t="str">
        <f t="shared" si="1"/>
        <v>MA_04_01_CO_IMG07_small</v>
      </c>
      <c r="G16" s="14" t="str">
        <f>IF(F16&lt;&gt;"",IF($G$4="Recurso",IF(LEFT($G$5,1)="M",VLOOKUP($G$5,'Definición técnica de imagenes'!$A$3:$G$17,5,FALSE),IF($G$5="F1",'Definición técnica de imagenes'!$E$15,'Definición técnica de imagenes'!$F$13)),'Definición técnica de imagenes'!$E$16),"")</f>
        <v>526 x 370 px</v>
      </c>
      <c r="H16" s="14" t="str">
        <f t="shared" si="2"/>
        <v>MA_04_01_CO_IMG07_zoom</v>
      </c>
      <c r="I16" s="14" t="str">
        <f>IF(OR(B16&lt;&gt;"",J16&lt;&gt;""),IF($G$4="Recurso",IF(LEFT($G$5,1)="M",VLOOKUP($G$5,'Definición técnica de imagenes'!$A$3:$G$17,6,FALSE),IF($G$5="F1","","")),'Definición técnica de imagenes'!$F$16),"")</f>
        <v>800 x 600 px</v>
      </c>
      <c r="J16" s="84" t="s">
        <v>171</v>
      </c>
      <c r="K16" s="83" t="s">
        <v>172</v>
      </c>
    </row>
    <row r="17" spans="1:11" s="12" customFormat="1" ht="54" x14ac:dyDescent="0.25">
      <c r="A17" s="80" t="s">
        <v>168</v>
      </c>
      <c r="B17" s="82" t="s">
        <v>167</v>
      </c>
      <c r="C17" s="27" t="str">
        <f t="shared" si="0"/>
        <v>Cuaderno de Estudio</v>
      </c>
      <c r="D17" s="78" t="s">
        <v>150</v>
      </c>
      <c r="E17" s="78" t="s">
        <v>146</v>
      </c>
      <c r="F17" s="14" t="str">
        <f t="shared" si="1"/>
        <v>MA_04_01_CO_IMG08_small</v>
      </c>
      <c r="G17" s="14" t="str">
        <f>IF(F17&lt;&gt;"",IF($G$4="Recurso",IF(LEFT($G$5,1)="M",VLOOKUP($G$5,'Definición técnica de imagenes'!$A$3:$G$17,5,FALSE),IF($G$5="F1",'Definición técnica de imagenes'!$E$15,'Definición técnica de imagenes'!$F$13)),'Definición técnica de imagenes'!$E$16),"")</f>
        <v>526 x 370 px</v>
      </c>
      <c r="H17" s="14" t="str">
        <f t="shared" si="2"/>
        <v>MA_04_01_CO_IMG08_zoom</v>
      </c>
      <c r="I17" s="14" t="str">
        <f>IF(OR(B17&lt;&gt;"",J17&lt;&gt;""),IF($G$4="Recurso",IF(LEFT($G$5,1)="M",VLOOKUP($G$5,'Definición técnica de imagenes'!$A$3:$G$17,6,FALSE),IF($G$5="F1","","")),'Definición técnica de imagenes'!$F$16),"")</f>
        <v>800 x 600 px</v>
      </c>
      <c r="J17" s="84" t="s">
        <v>170</v>
      </c>
      <c r="K17" s="21" t="s">
        <v>169</v>
      </c>
    </row>
    <row r="18" spans="1:11" s="12" customFormat="1" x14ac:dyDescent="0.25">
      <c r="A18" s="13" t="str">
        <f t="shared" si="3"/>
        <v/>
      </c>
      <c r="B18" s="28"/>
      <c r="C18" s="27" t="str">
        <f t="shared" si="0"/>
        <v/>
      </c>
      <c r="D18" s="14"/>
      <c r="E18" s="14"/>
      <c r="F18" s="14" t="str">
        <f t="shared" si="1"/>
        <v/>
      </c>
      <c r="G18" s="14" t="str">
        <f>IF(F18&lt;&gt;"",IF($G$4="Recurso",IF(LEFT($G$5,1)="M",VLOOKUP($G$5,'Definición técnica de imagenes'!$A$3:$G$17,5,FALSE),IF($G$5="F1",'Definición técnica de imagenes'!$E$15,'Definición técnica de imagenes'!$F$13)),'Definición técnica de imagenes'!$E$16),"")</f>
        <v/>
      </c>
      <c r="H18" s="14" t="str">
        <f t="shared" si="2"/>
        <v/>
      </c>
      <c r="I18" s="14" t="str">
        <f>IF(OR(B18&lt;&gt;"",J18&lt;&gt;""),IF($G$4="Recurso",IF(LEFT($G$5,1)="M",VLOOKUP($G$5,'Definición técnica de imagenes'!$A$3:$G$17,6,FALSE),IF($G$5="F1","","")),'Definición técnica de imagenes'!$F$16),"")</f>
        <v/>
      </c>
      <c r="J18" s="21"/>
      <c r="K18" s="21"/>
    </row>
    <row r="19" spans="1:11" s="12" customFormat="1" ht="14.25" x14ac:dyDescent="0.3">
      <c r="A19" s="13" t="str">
        <f t="shared" si="3"/>
        <v/>
      </c>
      <c r="B19" s="34"/>
      <c r="C19" s="27" t="str">
        <f t="shared" si="0"/>
        <v/>
      </c>
      <c r="D19" s="14"/>
      <c r="E19" s="14"/>
      <c r="F19" s="14" t="str">
        <f t="shared" si="1"/>
        <v/>
      </c>
      <c r="G19" s="14" t="str">
        <f>IF(F19&lt;&gt;"",IF($G$4="Recurso",IF(LEFT($G$5,1)="M",VLOOKUP($G$5,'Definición técnica de imagenes'!$A$3:$G$17,5,FALSE),IF($G$5="F1",'Definición técnica de imagenes'!$E$15,'Definición técnica de imagenes'!$F$13)),'Definición técnica de imagenes'!$E$16),"")</f>
        <v/>
      </c>
      <c r="H19" s="14" t="str">
        <f t="shared" si="2"/>
        <v/>
      </c>
      <c r="I19" s="14" t="str">
        <f>IF(OR(B19&lt;&gt;"",J19&lt;&gt;""),IF($G$4="Recurso",IF(LEFT($G$5,1)="M",VLOOKUP($G$5,'Definición técnica de imagenes'!$A$3:$G$17,6,FALSE),IF($G$5="F1","","")),'Definición técnica de imagenes'!$F$16),"")</f>
        <v/>
      </c>
      <c r="J19" s="33"/>
      <c r="K19" s="36"/>
    </row>
    <row r="20" spans="1:11" s="12" customFormat="1" x14ac:dyDescent="0.25">
      <c r="A20" s="13" t="str">
        <f t="shared" si="3"/>
        <v/>
      </c>
      <c r="B20" s="28"/>
      <c r="C20" s="27" t="str">
        <f t="shared" si="0"/>
        <v/>
      </c>
      <c r="D20" s="14"/>
      <c r="E20" s="14"/>
      <c r="F20" s="14" t="str">
        <f t="shared" si="1"/>
        <v/>
      </c>
      <c r="G20" s="14" t="str">
        <f>IF(F20&lt;&gt;"",IF($G$4="Recurso",IF(LEFT($G$5,1)="M",VLOOKUP($G$5,'Definición técnica de imagenes'!$A$3:$G$17,5,FALSE),IF($G$5="F1",'Definición técnica de imagenes'!$E$15,'Definición técnica de imagenes'!$F$13)),'Definición técnica de imagenes'!$E$16),"")</f>
        <v/>
      </c>
      <c r="H20" s="14" t="str">
        <f t="shared" si="2"/>
        <v/>
      </c>
      <c r="I20" s="14" t="str">
        <f>IF(OR(B20&lt;&gt;"",J20&lt;&gt;""),IF($G$4="Recurso",IF(LEFT($G$5,1)="M",VLOOKUP($G$5,'Definición técnica de imagenes'!$A$3:$G$17,6,FALSE),IF($G$5="F1","","")),'Definición técnica de imagenes'!$F$16),"")</f>
        <v/>
      </c>
      <c r="J20" s="19"/>
      <c r="K20" s="21"/>
    </row>
    <row r="21" spans="1:11" s="12" customFormat="1" x14ac:dyDescent="0.25">
      <c r="A21" s="13" t="str">
        <f t="shared" si="3"/>
        <v/>
      </c>
      <c r="B21" s="29"/>
      <c r="C21" s="27" t="str">
        <f t="shared" si="0"/>
        <v/>
      </c>
      <c r="D21" s="14"/>
      <c r="E21" s="14"/>
      <c r="F21" s="14" t="str">
        <f t="shared" si="1"/>
        <v/>
      </c>
      <c r="G21" s="14" t="str">
        <f>IF(F21&lt;&gt;"",IF($G$4="Recurso",IF(LEFT($G$5,1)="M",VLOOKUP($G$5,'Definición técnica de imagenes'!$A$3:$G$17,5,FALSE),IF($G$5="F1",'Definición técnica de imagenes'!$E$15,'Definición técnica de imagenes'!$F$13)),'Definición técnica de imagenes'!$E$16),"")</f>
        <v/>
      </c>
      <c r="H21" s="14" t="str">
        <f t="shared" si="2"/>
        <v/>
      </c>
      <c r="I21" s="14" t="str">
        <f>IF(OR(B21&lt;&gt;"",J21&lt;&gt;""),IF($G$4="Recurso",IF(LEFT($G$5,1)="M",VLOOKUP($G$5,'Definición técnica de imagenes'!$A$3:$G$17,6,FALSE),IF($G$5="F1","","")),'Definición técnica de imagenes'!$F$16),"")</f>
        <v/>
      </c>
      <c r="J21" s="21"/>
      <c r="K21" s="21"/>
    </row>
    <row r="22" spans="1:11" s="12" customFormat="1" x14ac:dyDescent="0.25">
      <c r="A22" s="13" t="str">
        <f t="shared" si="3"/>
        <v/>
      </c>
      <c r="B22" s="30"/>
      <c r="C22" s="27" t="str">
        <f t="shared" si="0"/>
        <v/>
      </c>
      <c r="D22" s="14"/>
      <c r="E22" s="14"/>
      <c r="F22" s="14" t="str">
        <f t="shared" si="1"/>
        <v/>
      </c>
      <c r="G22" s="14" t="str">
        <f>IF(F22&lt;&gt;"",IF($G$4="Recurso",IF(LEFT($G$5,1)="M",VLOOKUP($G$5,'Definición técnica de imagenes'!$A$3:$G$17,5,FALSE),IF($G$5="F1",'Definición técnica de imagenes'!$E$15,'Definición técnica de imagenes'!$F$13)),'Definición técnica de imagenes'!$E$16),"")</f>
        <v/>
      </c>
      <c r="H22" s="14" t="str">
        <f t="shared" si="2"/>
        <v/>
      </c>
      <c r="I22" s="14" t="str">
        <f>IF(OR(B22&lt;&gt;"",J22&lt;&gt;""),IF($G$4="Recurso",IF(LEFT($G$5,1)="M",VLOOKUP($G$5,'Definición técnica de imagenes'!$A$3:$G$17,6,FALSE),IF($G$5="F1","","")),'Definición técnica de imagenes'!$F$16),"")</f>
        <v/>
      </c>
      <c r="J22" s="14"/>
      <c r="K22" s="20"/>
    </row>
    <row r="23" spans="1:11" s="12" customFormat="1" x14ac:dyDescent="0.25">
      <c r="A23" s="13" t="str">
        <f t="shared" si="3"/>
        <v/>
      </c>
      <c r="B23" s="28"/>
      <c r="C23" s="28"/>
      <c r="D23" s="14"/>
      <c r="E23" s="14"/>
      <c r="F23" s="14" t="str">
        <f t="shared" si="1"/>
        <v/>
      </c>
      <c r="G23" s="14" t="str">
        <f>IF(F23&lt;&gt;"",IF($G$4="Recurso",IF(LEFT($G$5,1)="M",VLOOKUP($G$5,'Definición técnica de imagenes'!$A$3:$G$17,5,FALSE),IF($G$5="F1",'Definición técnica de imagenes'!$E$15,'Definición técnica de imagenes'!$F$13)),'Definición técnica de imagenes'!$E$16),"")</f>
        <v/>
      </c>
      <c r="H23" s="14" t="str">
        <f t="shared" si="2"/>
        <v/>
      </c>
      <c r="I23" s="14" t="str">
        <f>IF(OR(B23&lt;&gt;"",J23&lt;&gt;""),IF($G$4="Recurso",IF(LEFT($G$5,1)="M",VLOOKUP($G$5,'Definición técnica de imagenes'!$A$3:$G$17,6,FALSE),IF($G$5="F1","","")),'Definición técnica de imagenes'!$F$16),"")</f>
        <v/>
      </c>
      <c r="J23" s="19"/>
      <c r="K23" s="19"/>
    </row>
    <row r="24" spans="1:11" s="12" customFormat="1" x14ac:dyDescent="0.25">
      <c r="A24" s="13" t="str">
        <f t="shared" si="3"/>
        <v/>
      </c>
      <c r="B24" s="27"/>
      <c r="C24" s="27"/>
      <c r="D24" s="14"/>
      <c r="E24" s="14"/>
      <c r="F24" s="14" t="str">
        <f t="shared" si="1"/>
        <v/>
      </c>
      <c r="G24" s="14" t="str">
        <f>IF(F24&lt;&gt;"",IF($G$4="Recurso",IF(LEFT($G$5,1)="M",VLOOKUP($G$5,'Definición técnica de imagenes'!$A$3:$G$17,5,FALSE),IF($G$5="F1",'Definición técnica de imagenes'!$E$15,'Definición técnica de imagenes'!$F$13)),'Definición técnica de imagenes'!$E$16),"")</f>
        <v/>
      </c>
      <c r="H24" s="14" t="str">
        <f t="shared" si="2"/>
        <v/>
      </c>
      <c r="I24" s="14" t="str">
        <f>IF(OR(B24&lt;&gt;"",J24&lt;&gt;""),IF($G$4="Recurso",IF(LEFT($G$5,1)="M",VLOOKUP($G$5,'Definición técnica de imagenes'!$A$3:$G$17,6,FALSE),IF($G$5="F1","","")),'Definición técnica de imagenes'!$F$16),"")</f>
        <v/>
      </c>
      <c r="J24" s="14"/>
      <c r="K24" s="15"/>
    </row>
    <row r="25" spans="1:11" s="12" customFormat="1" x14ac:dyDescent="0.25">
      <c r="A25" s="13" t="str">
        <f t="shared" si="3"/>
        <v/>
      </c>
      <c r="B25" s="28"/>
      <c r="C25" s="28"/>
      <c r="D25" s="14"/>
      <c r="E25" s="14"/>
      <c r="F25" s="14" t="str">
        <f t="shared" si="1"/>
        <v/>
      </c>
      <c r="G25" s="14" t="str">
        <f>IF(F25&lt;&gt;"",IF($G$4="Recurso",IF(LEFT($G$5,1)="M",VLOOKUP($G$5,'Definición técnica de imagenes'!$A$3:$G$17,5,FALSE),IF($G$5="F1",'Definición técnica de imagenes'!$E$15,'Definición técnica de imagenes'!$F$13)),'Definición técnica de imagenes'!$E$16),"")</f>
        <v/>
      </c>
      <c r="H25" s="14" t="str">
        <f t="shared" si="2"/>
        <v/>
      </c>
      <c r="I25" s="14" t="str">
        <f>IF(OR(B25&lt;&gt;"",J25&lt;&gt;""),IF($G$4="Recurso",IF(LEFT($G$5,1)="M",VLOOKUP($G$5,'Definición técnica de imagenes'!$A$3:$G$17,6,FALSE),IF($G$5="F1","","")),'Definición técnica de imagenes'!$F$16),"")</f>
        <v/>
      </c>
      <c r="J25" s="14"/>
      <c r="K25" s="19"/>
    </row>
    <row r="26" spans="1:11" s="12" customFormat="1" x14ac:dyDescent="0.25">
      <c r="A26" s="13" t="str">
        <f t="shared" si="3"/>
        <v/>
      </c>
      <c r="B26" s="28"/>
      <c r="C26" s="28"/>
      <c r="D26" s="14"/>
      <c r="E26" s="14"/>
      <c r="F26" s="14" t="str">
        <f t="shared" si="1"/>
        <v/>
      </c>
      <c r="G26" s="14" t="str">
        <f>IF(F26&lt;&gt;"",IF($G$4="Recurso",IF(LEFT($G$5,1)="M",VLOOKUP($G$5,'Definición técnica de imagenes'!$A$3:$G$17,5,FALSE),IF($G$5="F1",'Definición técnica de imagenes'!$E$15,'Definición técnica de imagenes'!$F$13)),'Definición técnica de imagenes'!$E$16),"")</f>
        <v/>
      </c>
      <c r="H26" s="14" t="str">
        <f t="shared" si="2"/>
        <v/>
      </c>
      <c r="I26" s="14" t="str">
        <f>IF(OR(B26&lt;&gt;"",J26&lt;&gt;""),IF($G$4="Recurso",IF(LEFT($G$5,1)="M",VLOOKUP($G$5,'Definición técnica de imagenes'!$A$3:$G$17,6,FALSE),IF($G$5="F1","","")),'Definición técnica de imagenes'!$F$16),"")</f>
        <v/>
      </c>
      <c r="J26" s="14"/>
      <c r="K26" s="19"/>
    </row>
    <row r="27" spans="1:11" s="12" customFormat="1" x14ac:dyDescent="0.25">
      <c r="A27" s="13" t="str">
        <f t="shared" si="3"/>
        <v/>
      </c>
      <c r="B27" s="28"/>
      <c r="C27" s="28"/>
      <c r="D27" s="14"/>
      <c r="E27" s="14"/>
      <c r="F27" s="14" t="str">
        <f t="shared" si="1"/>
        <v/>
      </c>
      <c r="G27" s="14" t="str">
        <f>IF(F27&lt;&gt;"",IF($G$4="Recurso",IF(LEFT($G$5,1)="M",VLOOKUP($G$5,'Definición técnica de imagenes'!$A$3:$G$17,5,FALSE),IF($G$5="F1",'Definición técnica de imagenes'!$E$15,'Definición técnica de imagenes'!$F$13)),'Definición técnica de imagenes'!$E$16),"")</f>
        <v/>
      </c>
      <c r="H27" s="14" t="str">
        <f t="shared" si="2"/>
        <v/>
      </c>
      <c r="I27" s="14" t="str">
        <f>IF(OR(B27&lt;&gt;"",J27&lt;&gt;""),IF($G$4="Recurso",IF(LEFT($G$5,1)="M",VLOOKUP($G$5,'Definición técnica de imagenes'!$A$3:$G$17,6,FALSE),IF($G$5="F1","","")),'Definición técnica de imagenes'!$F$16),"")</f>
        <v/>
      </c>
      <c r="J27" s="19"/>
      <c r="K27" s="19"/>
    </row>
    <row r="28" spans="1:11" s="12" customFormat="1" x14ac:dyDescent="0.25">
      <c r="A28" s="13" t="str">
        <f t="shared" si="3"/>
        <v/>
      </c>
      <c r="B28" s="27"/>
      <c r="C28" s="27"/>
      <c r="D28" s="14"/>
      <c r="E28" s="14"/>
      <c r="F28" s="14" t="str">
        <f t="shared" si="1"/>
        <v/>
      </c>
      <c r="G28" s="14" t="str">
        <f>IF(F28&lt;&gt;"",IF($G$4="Recurso",IF(LEFT($G$5,1)="M",VLOOKUP($G$5,'Definición técnica de imagenes'!$A$3:$G$17,5,FALSE),IF($G$5="F1",'Definición técnica de imagenes'!$E$15,'Definición técnica de imagenes'!$F$13)),'Definición técnica de imagenes'!$E$16),"")</f>
        <v/>
      </c>
      <c r="H28" s="14" t="str">
        <f t="shared" si="2"/>
        <v/>
      </c>
      <c r="I28" s="14" t="str">
        <f>IF(OR(B28&lt;&gt;"",J28&lt;&gt;""),IF($G$4="Recurso",IF(LEFT($G$5,1)="M",VLOOKUP($G$5,'Definición técnica de imagenes'!$A$3:$G$17,6,FALSE),IF($G$5="F1","","")),'Definición técnica de imagenes'!$F$16),"")</f>
        <v/>
      </c>
      <c r="J28" s="19"/>
      <c r="K28" s="19"/>
    </row>
    <row r="29" spans="1:11" s="12" customFormat="1" x14ac:dyDescent="0.25">
      <c r="A29" s="13" t="str">
        <f t="shared" si="3"/>
        <v/>
      </c>
      <c r="B29" s="28"/>
      <c r="C29" s="28"/>
      <c r="D29" s="14"/>
      <c r="E29" s="14"/>
      <c r="F29" s="14" t="str">
        <f t="shared" si="1"/>
        <v/>
      </c>
      <c r="G29" s="14" t="str">
        <f>IF(F29&lt;&gt;"",IF($G$4="Recurso",IF(LEFT($G$5,1)="M",VLOOKUP($G$5,'Definición técnica de imagenes'!$A$3:$G$17,5,FALSE),IF($G$5="F1",'Definición técnica de imagenes'!$E$15,'Definición técnica de imagenes'!$F$13)),'Definición técnica de imagenes'!$E$16),"")</f>
        <v/>
      </c>
      <c r="H29" s="14" t="str">
        <f t="shared" si="2"/>
        <v/>
      </c>
      <c r="I29" s="14" t="str">
        <f>IF(OR(B29&lt;&gt;"",J29&lt;&gt;""),IF($G$4="Recurso",IF(LEFT($G$5,1)="M",VLOOKUP($G$5,'Definición técnica de imagenes'!$A$3:$G$17,6,FALSE),IF($G$5="F1","","")),'Definición técnica de imagenes'!$F$16),"")</f>
        <v/>
      </c>
      <c r="J29" s="19"/>
      <c r="K29" s="19"/>
    </row>
    <row r="30" spans="1:11" s="12" customFormat="1" x14ac:dyDescent="0.25">
      <c r="A30" s="13" t="str">
        <f t="shared" si="3"/>
        <v/>
      </c>
      <c r="B30" s="28"/>
      <c r="C30" s="28"/>
      <c r="D30" s="14"/>
      <c r="E30" s="14"/>
      <c r="F30" s="14" t="str">
        <f t="shared" si="1"/>
        <v/>
      </c>
      <c r="G30" s="14" t="str">
        <f>IF(F30&lt;&gt;"",IF($G$4="Recurso",IF(LEFT($G$5,1)="M",VLOOKUP($G$5,'Definición técnica de imagenes'!$A$3:$G$17,5,FALSE),IF($G$5="F1",'Definición técnica de imagenes'!$E$15,'Definición técnica de imagenes'!$F$13)),'Definición técnica de imagenes'!$E$16),"")</f>
        <v/>
      </c>
      <c r="H30" s="14" t="str">
        <f t="shared" si="2"/>
        <v/>
      </c>
      <c r="I30" s="14" t="str">
        <f>IF(OR(B30&lt;&gt;"",J30&lt;&gt;""),IF($G$4="Recurso",IF(LEFT($G$5,1)="M",VLOOKUP($G$5,'Definición técnica de imagenes'!$A$3:$G$17,6,FALSE),IF($G$5="F1","","")),'Definición técnica de imagenes'!$F$16),"")</f>
        <v/>
      </c>
      <c r="J30" s="19"/>
      <c r="K30" s="19"/>
    </row>
    <row r="31" spans="1:11" s="12" customFormat="1" x14ac:dyDescent="0.25">
      <c r="A31" s="13"/>
      <c r="B31" s="28"/>
      <c r="C31" s="28"/>
      <c r="D31" s="14"/>
      <c r="E31" s="14"/>
      <c r="F31" s="14" t="str">
        <f t="shared" si="1"/>
        <v/>
      </c>
      <c r="G31" s="14" t="str">
        <f>IF(F31&lt;&gt;"",IF($G$4="Recurso",IF(LEFT($G$5,1)="M",VLOOKUP($G$5,'Definición técnica de imagenes'!$A$3:$G$17,5,FALSE),IF($G$5="F1",'Definición técnica de imagenes'!$E$15,'Definición técnica de imagenes'!$F$13)),'Definición técnica de imagenes'!$E$16),"")</f>
        <v/>
      </c>
      <c r="H31" s="14" t="str">
        <f t="shared" si="2"/>
        <v/>
      </c>
      <c r="I31" s="14" t="str">
        <f>IF(OR(B31&lt;&gt;"",J31&lt;&gt;""),IF($G$4="Recurso",IF(LEFT($G$5,1)="M",VLOOKUP($G$5,'Definición técnica de imagenes'!$A$3:$G$17,6,FALSE),IF($G$5="F1","","")),'Definición técnica de imagenes'!$F$16),"")</f>
        <v/>
      </c>
      <c r="J31" s="19"/>
      <c r="K31" s="19"/>
    </row>
    <row r="32" spans="1:11" s="12" customFormat="1" x14ac:dyDescent="0.25">
      <c r="A32" s="13"/>
      <c r="B32" s="28"/>
      <c r="C32" s="28"/>
      <c r="D32" s="14"/>
      <c r="E32" s="14"/>
      <c r="F32" s="14" t="str">
        <f t="shared" si="1"/>
        <v/>
      </c>
      <c r="G32" s="14" t="str">
        <f>IF(F32&lt;&gt;"",IF($G$4="Recurso",IF(LEFT($G$5,1)="M",VLOOKUP($G$5,'Definición técnica de imagenes'!$A$3:$G$17,5,FALSE),IF($G$5="F1",'Definición técnica de imagenes'!$E$15,'Definición técnica de imagenes'!$F$13)),'Definición técnica de imagenes'!$E$16),"")</f>
        <v/>
      </c>
      <c r="H32" s="14" t="str">
        <f t="shared" si="2"/>
        <v/>
      </c>
      <c r="I32" s="14" t="str">
        <f>IF(OR(B32&lt;&gt;"",J32&lt;&gt;""),IF($G$4="Recurso",IF(LEFT($G$5,1)="M",VLOOKUP($G$5,'Definición técnica de imagenes'!$A$3:$G$17,6,FALSE),IF($G$5="F1","","")),'Definición técnica de imagenes'!$F$16),"")</f>
        <v/>
      </c>
      <c r="J32" s="19"/>
      <c r="K32" s="19"/>
    </row>
    <row r="33" spans="1:11" s="12" customFormat="1" x14ac:dyDescent="0.25">
      <c r="A33" s="13"/>
      <c r="B33" s="28"/>
      <c r="C33" s="28"/>
      <c r="D33" s="14"/>
      <c r="E33" s="14"/>
      <c r="F33" s="14" t="str">
        <f t="shared" si="1"/>
        <v/>
      </c>
      <c r="G33" s="14" t="str">
        <f>IF(F33&lt;&gt;"",IF($G$4="Recurso",IF(LEFT($G$5,1)="M",VLOOKUP($G$5,'Definición técnica de imagenes'!$A$3:$G$17,5,FALSE),IF($G$5="F1",'Definición técnica de imagenes'!$E$15,'Definición técnica de imagenes'!$F$13)),'Definición técnica de imagenes'!$E$16),"")</f>
        <v/>
      </c>
      <c r="H33" s="14" t="str">
        <f t="shared" si="2"/>
        <v/>
      </c>
      <c r="I33" s="14" t="str">
        <f>IF(OR(B33&lt;&gt;"",J33&lt;&gt;""),IF($G$4="Recurso",IF(LEFT($G$5,1)="M",VLOOKUP($G$5,'Definición técnica de imagenes'!$A$3:$G$17,6,FALSE),IF($G$5="F1","","")),'Definición técnica de imagenes'!$F$16),"")</f>
        <v/>
      </c>
      <c r="J33" s="19"/>
      <c r="K33" s="19"/>
    </row>
    <row r="34" spans="1:11" s="12" customFormat="1" x14ac:dyDescent="0.25">
      <c r="A34" s="13"/>
      <c r="B34" s="28"/>
      <c r="C34" s="28"/>
      <c r="D34" s="14"/>
      <c r="E34" s="14"/>
      <c r="F34" s="14" t="str">
        <f t="shared" si="1"/>
        <v/>
      </c>
      <c r="G34" s="14" t="str">
        <f>IF(F34&lt;&gt;"",IF($G$4="Recurso",IF(LEFT($G$5,1)="M",VLOOKUP($G$5,'Definición técnica de imagenes'!$A$3:$G$17,5,FALSE),IF($G$5="F1",'Definición técnica de imagenes'!$E$15,'Definición técnica de imagenes'!$F$13)),'Definición técnica de imagenes'!$E$16),"")</f>
        <v/>
      </c>
      <c r="H34" s="14" t="str">
        <f t="shared" si="2"/>
        <v/>
      </c>
      <c r="I34" s="14" t="str">
        <f>IF(OR(B34&lt;&gt;"",J34&lt;&gt;""),IF($G$4="Recurso",IF(LEFT($G$5,1)="M",VLOOKUP($G$5,'Definición técnica de imagenes'!$A$3:$G$17,6,FALSE),IF($G$5="F1","","")),'Definición técnica de imagenes'!$F$16),"")</f>
        <v/>
      </c>
      <c r="J34" s="19"/>
      <c r="K34" s="19"/>
    </row>
    <row r="35" spans="1:11" s="12" customFormat="1" x14ac:dyDescent="0.25">
      <c r="A35" s="13"/>
      <c r="B35" s="27"/>
      <c r="C35" s="27"/>
      <c r="D35" s="14"/>
      <c r="E35" s="14"/>
      <c r="F35" s="14" t="str">
        <f t="shared" si="1"/>
        <v/>
      </c>
      <c r="G35" s="14" t="str">
        <f>IF(F35&lt;&gt;"",IF($G$4="Recurso",IF(LEFT($G$5,1)="M",VLOOKUP($G$5,'Definición técnica de imagenes'!$A$3:$G$17,5,FALSE),IF($G$5="F1",'Definición técnica de imagenes'!$E$15,'Definición técnica de imagenes'!$F$13)),'Definición técnica de imagenes'!$E$16),"")</f>
        <v/>
      </c>
      <c r="H35" s="14" t="str">
        <f t="shared" si="2"/>
        <v/>
      </c>
      <c r="I35" s="14" t="str">
        <f>IF(OR(B35&lt;&gt;"",J35&lt;&gt;""),IF($G$4="Recurso",IF(LEFT($G$5,1)="M",VLOOKUP($G$5,'Definición técnica de imagenes'!$A$3:$G$17,6,FALSE),IF($G$5="F1","","")),'Definición técnica de imagenes'!$F$16),"")</f>
        <v/>
      </c>
      <c r="J35" s="14"/>
      <c r="K35" s="15"/>
    </row>
    <row r="36" spans="1:11" s="12" customFormat="1" x14ac:dyDescent="0.25">
      <c r="A36" s="13"/>
      <c r="B36" s="31"/>
      <c r="C36" s="31"/>
      <c r="D36" s="14"/>
      <c r="E36" s="14"/>
      <c r="F36" s="14" t="str">
        <f t="shared" si="1"/>
        <v/>
      </c>
      <c r="G36" s="14" t="str">
        <f>IF(F36&lt;&gt;"",IF($G$4="Recurso",IF(LEFT($G$5,1)="M",VLOOKUP($G$5,'Definición técnica de imagenes'!$A$3:$G$17,5,FALSE),IF($G$5="F1",'Definición técnica de imagenes'!$E$15,'Definición técnica de imagenes'!$F$13)),'Definición técnica de imagenes'!$E$16),"")</f>
        <v/>
      </c>
      <c r="H36" s="14" t="str">
        <f t="shared" si="2"/>
        <v/>
      </c>
      <c r="I36" s="14" t="str">
        <f>IF(OR(B36&lt;&gt;"",J36&lt;&gt;""),IF($G$4="Recurso",IF(LEFT($G$5,1)="M",VLOOKUP($G$5,'Definición técnica de imagenes'!$A$3:$G$17,6,FALSE),IF($G$5="F1","","")),'Definición técnica de imagenes'!$F$16),"")</f>
        <v/>
      </c>
      <c r="J36" s="14"/>
      <c r="K36" s="15"/>
    </row>
    <row r="37" spans="1:11" s="12" customFormat="1" x14ac:dyDescent="0.25">
      <c r="A37" s="13"/>
      <c r="B37" s="27"/>
      <c r="C37" s="27"/>
      <c r="D37" s="14"/>
      <c r="E37" s="14"/>
      <c r="F37" s="14" t="str">
        <f t="shared" si="1"/>
        <v/>
      </c>
      <c r="G37" s="14" t="str">
        <f>IF(F37&lt;&gt;"",IF($G$4="Recurso",IF(LEFT($G$5,1)="M",VLOOKUP($G$5,'Definición técnica de imagenes'!$A$3:$G$17,5,FALSE),IF($G$5="F1",'Definición técnica de imagenes'!$E$15,'Definición técnica de imagenes'!$F$13)),'Definición técnica de imagenes'!$E$16),"")</f>
        <v/>
      </c>
      <c r="H37" s="14" t="str">
        <f t="shared" si="2"/>
        <v/>
      </c>
      <c r="I37" s="14" t="str">
        <f>IF(OR(B37&lt;&gt;"",J37&lt;&gt;""),IF($G$4="Recurso",IF(LEFT($G$5,1)="M",VLOOKUP($G$5,'Definición técnica de imagenes'!$A$3:$G$17,6,FALSE),IF($G$5="F1","","")),'Definición técnica de imagenes'!$F$16),"")</f>
        <v/>
      </c>
      <c r="J37" s="22"/>
      <c r="K37" s="15"/>
    </row>
    <row r="38" spans="1:11" s="12" customFormat="1" x14ac:dyDescent="0.25">
      <c r="A38" s="13"/>
      <c r="B38" s="32"/>
      <c r="C38" s="32"/>
      <c r="D38" s="14"/>
      <c r="E38" s="14"/>
      <c r="F38" s="14" t="str">
        <f t="shared" si="1"/>
        <v/>
      </c>
      <c r="G38" s="14" t="str">
        <f>IF(F38&lt;&gt;"",IF($G$4="Recurso",IF(LEFT($G$5,1)="M",VLOOKUP($G$5,'Definición técnica de imagenes'!$A$3:$G$17,5,FALSE),IF($G$5="F1",'Definición técnica de imagenes'!$E$15,'Definición técnica de imagenes'!$F$13)),'Definición técnica de imagenes'!$E$16),"")</f>
        <v/>
      </c>
      <c r="H38" s="14" t="str">
        <f t="shared" si="2"/>
        <v/>
      </c>
      <c r="I38" s="14" t="str">
        <f>IF(OR(B38&lt;&gt;"",J38&lt;&gt;""),IF($G$4="Recurso",IF(LEFT($G$5,1)="M",VLOOKUP($G$5,'Definición técnica de imagenes'!$A$3:$G$17,6,FALSE),IF($G$5="F1","","")),'Definición técnica de imagenes'!$F$16),"")</f>
        <v/>
      </c>
      <c r="J38" s="23"/>
      <c r="K38" s="15"/>
    </row>
    <row r="39" spans="1:11" s="12" customFormat="1" x14ac:dyDescent="0.25">
      <c r="A39" s="13"/>
      <c r="B39" s="27"/>
      <c r="C39" s="27"/>
      <c r="D39" s="14"/>
      <c r="E39" s="14"/>
      <c r="F39" s="14" t="str">
        <f t="shared" si="1"/>
        <v/>
      </c>
      <c r="G39" s="14" t="str">
        <f>IF(F39&lt;&gt;"",IF($G$4="Recurso",IF(LEFT($G$5,1)="M",VLOOKUP($G$5,'Definición técnica de imagenes'!$A$3:$G$17,5,FALSE),IF($G$5="F1",'Definición técnica de imagenes'!$E$15,'Definición técnica de imagenes'!$F$13)),'Definición técnica de imagenes'!$E$16),"")</f>
        <v/>
      </c>
      <c r="H39" s="14" t="str">
        <f t="shared" si="2"/>
        <v/>
      </c>
      <c r="I39" s="14" t="str">
        <f>IF(OR(B39&lt;&gt;"",J39&lt;&gt;""),IF($G$4="Recurso",IF(LEFT($G$5,1)="M",VLOOKUP($G$5,'Definición técnica de imagenes'!$A$3:$G$17,6,FALSE),IF($G$5="F1","","")),'Definición técnica de imagenes'!$F$16),"")</f>
        <v/>
      </c>
      <c r="J39" s="14"/>
      <c r="K39" s="15"/>
    </row>
    <row r="40" spans="1:11" s="12" customFormat="1" x14ac:dyDescent="0.25">
      <c r="A40" s="13"/>
      <c r="B40" s="27"/>
      <c r="C40" s="27"/>
      <c r="D40" s="14"/>
      <c r="E40" s="14"/>
      <c r="F40" s="14" t="str">
        <f t="shared" si="1"/>
        <v/>
      </c>
      <c r="G40" s="14" t="str">
        <f>IF(F40&lt;&gt;"",IF($G$4="Recurso",IF(LEFT($G$5,1)="M",VLOOKUP($G$5,'Definición técnica de imagenes'!$A$3:$G$17,5,FALSE),IF($G$5="F1",'Definición técnica de imagenes'!$E$15,'Definición técnica de imagenes'!$F$13)),'Definición técnica de imagenes'!$E$16),"")</f>
        <v/>
      </c>
      <c r="H40" s="14" t="str">
        <f t="shared" si="2"/>
        <v/>
      </c>
      <c r="I40" s="14" t="str">
        <f>IF(OR(B40&lt;&gt;"",J40&lt;&gt;""),IF($G$4="Recurso",IF(LEFT($G$5,1)="M",VLOOKUP($G$5,'Definición técnica de imagenes'!$A$3:$G$17,6,FALSE),IF($G$5="F1","","")),'Definición técnica de imagenes'!$F$16),"")</f>
        <v/>
      </c>
      <c r="J40" s="14"/>
      <c r="K40" s="15"/>
    </row>
    <row r="41" spans="1:11" s="12" customFormat="1" x14ac:dyDescent="0.25">
      <c r="A41" s="13"/>
      <c r="B41" s="27"/>
      <c r="C41" s="27"/>
      <c r="D41" s="14"/>
      <c r="E41" s="14"/>
      <c r="F41" s="14" t="str">
        <f t="shared" si="1"/>
        <v/>
      </c>
      <c r="G41" s="14" t="str">
        <f>IF(F41&lt;&gt;"",IF($G$4="Recurso",IF(LEFT($G$5,1)="M",VLOOKUP($G$5,'Definición técnica de imagenes'!$A$3:$G$17,5,FALSE),IF($G$5="F1",'Definición técnica de imagenes'!$E$15,'Definición técnica de imagenes'!$F$13)),'Definición técnica de imagenes'!$E$16),"")</f>
        <v/>
      </c>
      <c r="H41" s="14" t="str">
        <f t="shared" si="2"/>
        <v/>
      </c>
      <c r="I41" s="14" t="str">
        <f>IF(OR(B41&lt;&gt;"",J41&lt;&gt;""),IF($G$4="Recurso",IF(LEFT($G$5,1)="M",VLOOKUP($G$5,'Definición técnica de imagenes'!$A$3:$G$17,6,FALSE),IF($G$5="F1","","")),'Definición técnica de imagenes'!$F$16),"")</f>
        <v/>
      </c>
      <c r="J41" s="14"/>
      <c r="K41" s="15"/>
    </row>
    <row r="42" spans="1:11" s="12" customFormat="1" x14ac:dyDescent="0.25">
      <c r="A42" s="13"/>
      <c r="B42" s="27"/>
      <c r="C42" s="27"/>
      <c r="D42" s="14"/>
      <c r="E42" s="14"/>
      <c r="F42" s="14" t="str">
        <f t="shared" si="1"/>
        <v/>
      </c>
      <c r="G42" s="14" t="str">
        <f>IF(F42&lt;&gt;"",IF($G$4="Recurso",IF(LEFT($G$5,1)="M",VLOOKUP($G$5,'Definición técnica de imagenes'!$A$3:$G$17,5,FALSE),IF($G$5="F1",'Definición técnica de imagenes'!$E$15,'Definición técnica de imagenes'!$F$13)),'Definición técnica de imagenes'!$E$16),"")</f>
        <v/>
      </c>
      <c r="H42" s="14" t="str">
        <f t="shared" si="2"/>
        <v/>
      </c>
      <c r="I42" s="14" t="str">
        <f>IF(OR(B42&lt;&gt;"",J42&lt;&gt;""),IF($G$4="Recurso",IF(LEFT($G$5,1)="M",VLOOKUP($G$5,'Definición técnica de imagenes'!$A$3:$G$17,6,FALSE),IF($G$5="F1","","")),'Definición técnica de imagenes'!$F$16),"")</f>
        <v/>
      </c>
      <c r="J42" s="14"/>
      <c r="K42" s="15"/>
    </row>
    <row r="43" spans="1:11" s="12" customFormat="1" x14ac:dyDescent="0.25">
      <c r="A43" s="13"/>
      <c r="B43" s="27"/>
      <c r="C43" s="27"/>
      <c r="D43" s="14"/>
      <c r="E43" s="14"/>
      <c r="F43" s="14" t="str">
        <f t="shared" si="1"/>
        <v/>
      </c>
      <c r="G43" s="14" t="str">
        <f>IF(F43&lt;&gt;"",IF($G$4="Recurso",IF(LEFT($G$5,1)="M",VLOOKUP($G$5,'Definición técnica de imagenes'!$A$3:$G$17,5,FALSE),IF($G$5="F1",'Definición técnica de imagenes'!$E$15,'Definición técnica de imagenes'!$F$13)),'Definición técnica de imagenes'!$E$16),"")</f>
        <v/>
      </c>
      <c r="H43" s="14" t="str">
        <f t="shared" si="2"/>
        <v/>
      </c>
      <c r="I43" s="14" t="str">
        <f>IF(OR(B43&lt;&gt;"",J43&lt;&gt;""),IF($G$4="Recurso",IF(LEFT($G$5,1)="M",VLOOKUP($G$5,'Definición técnica de imagenes'!$A$3:$G$17,6,FALSE),IF($G$5="F1","","")),'Definición técnica de imagenes'!$F$16),"")</f>
        <v/>
      </c>
      <c r="J43" s="14"/>
      <c r="K43" s="15"/>
    </row>
    <row r="44" spans="1:11" s="12" customFormat="1" x14ac:dyDescent="0.25">
      <c r="A44" s="13"/>
      <c r="B44" s="27"/>
      <c r="C44" s="27"/>
      <c r="D44" s="14"/>
      <c r="E44" s="14"/>
      <c r="F44" s="14" t="str">
        <f t="shared" si="1"/>
        <v/>
      </c>
      <c r="G44" s="14" t="str">
        <f>IF(F44&lt;&gt;"",IF($G$4="Recurso",IF(LEFT($G$5,1)="M",VLOOKUP($G$5,'Definición técnica de imagenes'!$A$3:$G$17,5,FALSE),IF($G$5="F1",'Definición técnica de imagenes'!$E$15,'Definición técnica de imagenes'!$F$13)),'Definición técnica de imagenes'!$E$16),"")</f>
        <v/>
      </c>
      <c r="H44" s="14" t="str">
        <f t="shared" si="2"/>
        <v/>
      </c>
      <c r="I44" s="14" t="str">
        <f>IF(OR(B44&lt;&gt;"",J44&lt;&gt;""),IF($G$4="Recurso",IF(LEFT($G$5,1)="M",VLOOKUP($G$5,'Definición técnica de imagenes'!$A$3:$G$17,6,FALSE),IF($G$5="F1","","")),'Definición técnica de imagenes'!$F$16),"")</f>
        <v/>
      </c>
      <c r="J44" s="14"/>
      <c r="K44" s="15"/>
    </row>
    <row r="45" spans="1:11" s="12" customFormat="1" x14ac:dyDescent="0.25">
      <c r="A45" s="13"/>
      <c r="B45" s="27"/>
      <c r="C45" s="27"/>
      <c r="D45" s="14"/>
      <c r="E45" s="14"/>
      <c r="F45" s="14" t="str">
        <f t="shared" si="1"/>
        <v/>
      </c>
      <c r="G45" s="14" t="str">
        <f>IF(F45&lt;&gt;"",IF($G$4="Recurso",IF(LEFT($G$5,1)="M",VLOOKUP($G$5,'Definición técnica de imagenes'!$A$3:$G$17,5,FALSE),IF($G$5="F1",'Definición técnica de imagenes'!$E$15,'Definición técnica de imagenes'!$F$13)),'Definición técnica de imagenes'!$E$16),"")</f>
        <v/>
      </c>
      <c r="H45" s="14" t="str">
        <f t="shared" si="2"/>
        <v/>
      </c>
      <c r="I45" s="14" t="str">
        <f>IF(OR(B45&lt;&gt;"",J45&lt;&gt;""),IF($G$4="Recurso",IF(LEFT($G$5,1)="M",VLOOKUP($G$5,'Definición técnica de imagenes'!$A$3:$G$17,6,FALSE),IF($G$5="F1","","")),'Definición técnica de imagenes'!$F$16),"")</f>
        <v/>
      </c>
      <c r="J45" s="14"/>
      <c r="K45" s="15"/>
    </row>
    <row r="46" spans="1:11" s="12" customFormat="1" x14ac:dyDescent="0.25">
      <c r="A46" s="13"/>
      <c r="B46" s="27"/>
      <c r="C46" s="27"/>
      <c r="D46" s="14"/>
      <c r="E46" s="14"/>
      <c r="F46" s="14" t="str">
        <f t="shared" si="1"/>
        <v/>
      </c>
      <c r="G46" s="14" t="str">
        <f>IF(F46&lt;&gt;"",IF($G$4="Recurso",IF(LEFT($G$5,1)="M",VLOOKUP($G$5,'Definición técnica de imagenes'!$A$3:$G$17,5,FALSE),IF($G$5="F1",'Definición técnica de imagenes'!$E$15,'Definición técnica de imagenes'!$F$13)),'Definición técnica de imagenes'!$E$16),"")</f>
        <v/>
      </c>
      <c r="H46" s="14" t="str">
        <f t="shared" si="2"/>
        <v/>
      </c>
      <c r="I46" s="14" t="str">
        <f>IF(OR(B46&lt;&gt;"",J46&lt;&gt;""),IF($G$4="Recurso",IF(LEFT($G$5,1)="M",VLOOKUP($G$5,'Definición técnica de imagenes'!$A$3:$G$17,6,FALSE),IF($G$5="F1","","")),'Definición técnica de imagenes'!$F$16),"")</f>
        <v/>
      </c>
      <c r="J46" s="14"/>
      <c r="K46" s="15"/>
    </row>
    <row r="47" spans="1:11" s="12" customFormat="1" x14ac:dyDescent="0.25">
      <c r="A47" s="13"/>
      <c r="B47" s="27"/>
      <c r="C47" s="27"/>
      <c r="D47" s="14"/>
      <c r="E47" s="14"/>
      <c r="F47" s="14" t="str">
        <f t="shared" si="1"/>
        <v/>
      </c>
      <c r="G47" s="14" t="str">
        <f>IF(F47&lt;&gt;"",IF($G$4="Recurso",IF(LEFT($G$5,1)="M",VLOOKUP($G$5,'Definición técnica de imagenes'!$A$3:$G$17,5,FALSE),IF($G$5="F1",'Definición técnica de imagenes'!$E$15,'Definición técnica de imagenes'!$F$13)),'Definición técnica de imagenes'!$E$16),"")</f>
        <v/>
      </c>
      <c r="H47" s="14" t="str">
        <f t="shared" si="2"/>
        <v/>
      </c>
      <c r="I47" s="14" t="str">
        <f>IF(OR(B47&lt;&gt;"",J47&lt;&gt;""),IF($G$4="Recurso",IF(LEFT($G$5,1)="M",VLOOKUP($G$5,'Definición técnica de imagenes'!$A$3:$G$17,6,FALSE),IF($G$5="F1","","")),'Definición técnica de imagenes'!$F$16),"")</f>
        <v/>
      </c>
      <c r="J47" s="14"/>
      <c r="K47" s="15"/>
    </row>
    <row r="48" spans="1:11" s="12" customFormat="1" x14ac:dyDescent="0.25">
      <c r="A48" s="13"/>
      <c r="B48" s="27"/>
      <c r="C48" s="27"/>
      <c r="D48" s="14"/>
      <c r="E48" s="14"/>
      <c r="F48" s="14" t="str">
        <f t="shared" si="1"/>
        <v/>
      </c>
      <c r="G48" s="14" t="str">
        <f>IF(F48&lt;&gt;"",IF($G$4="Recurso",IF(LEFT($G$5,1)="M",VLOOKUP($G$5,'Definición técnica de imagenes'!$A$3:$G$17,5,FALSE),IF($G$5="F1",'Definición técnica de imagenes'!$E$15,'Definición técnica de imagenes'!$F$13)),'Definición técnica de imagenes'!$E$16),"")</f>
        <v/>
      </c>
      <c r="H48" s="14" t="str">
        <f t="shared" si="2"/>
        <v/>
      </c>
      <c r="I48" s="14" t="str">
        <f>IF(OR(B48&lt;&gt;"",J48&lt;&gt;""),IF($G$4="Recurso",IF(LEFT($G$5,1)="M",VLOOKUP($G$5,'Definición técnica de imagenes'!$A$3:$G$17,6,FALSE),IF($G$5="F1","","")),'Definición técnica de imagenes'!$F$16),"")</f>
        <v/>
      </c>
      <c r="J48" s="14"/>
      <c r="K48" s="15"/>
    </row>
    <row r="49" spans="1:11" s="12" customFormat="1" x14ac:dyDescent="0.25">
      <c r="A49" s="13"/>
      <c r="B49" s="27"/>
      <c r="C49" s="27"/>
      <c r="D49" s="14"/>
      <c r="E49" s="14"/>
      <c r="F49" s="14" t="str">
        <f t="shared" si="1"/>
        <v/>
      </c>
      <c r="G49" s="14" t="str">
        <f>IF(F49&lt;&gt;"",IF($G$4="Recurso",IF(LEFT($G$5,1)="M",VLOOKUP($G$5,'Definición técnica de imagenes'!$A$3:$G$17,5,FALSE),IF($G$5="F1",'Definición técnica de imagenes'!$E$15,'Definición técnica de imagenes'!$F$13)),'Definición técnica de imagenes'!$E$16),"")</f>
        <v/>
      </c>
      <c r="H49" s="14" t="str">
        <f t="shared" si="2"/>
        <v/>
      </c>
      <c r="I49" s="14" t="str">
        <f>IF(OR(B49&lt;&gt;"",J49&lt;&gt;""),IF($G$4="Recurso",IF(LEFT($G$5,1)="M",VLOOKUP($G$5,'Definición técnica de imagenes'!$A$3:$G$17,6,FALSE),IF($G$5="F1","","")),'Definición técnica de imagenes'!$F$16),"")</f>
        <v/>
      </c>
      <c r="J49" s="14"/>
      <c r="K49" s="15"/>
    </row>
    <row r="50" spans="1:11" s="12" customFormat="1" x14ac:dyDescent="0.25">
      <c r="A50" s="13"/>
      <c r="B50" s="27"/>
      <c r="C50" s="27"/>
      <c r="D50" s="14"/>
      <c r="E50" s="14"/>
      <c r="F50" s="14" t="str">
        <f t="shared" si="1"/>
        <v/>
      </c>
      <c r="G50" s="14" t="str">
        <f>IF(F50&lt;&gt;"",IF($G$4="Recurso",IF(LEFT($G$5,1)="M",VLOOKUP($G$5,'Definición técnica de imagenes'!$A$3:$G$17,5,FALSE),IF($G$5="F1",'Definición técnica de imagenes'!$E$15,'Definición técnica de imagenes'!$F$13)),'Definición técnica de imagenes'!$E$16),"")</f>
        <v/>
      </c>
      <c r="H50" s="14" t="str">
        <f t="shared" si="2"/>
        <v/>
      </c>
      <c r="I50" s="14" t="str">
        <f>IF(OR(B50&lt;&gt;"",J50&lt;&gt;""),IF($G$4="Recurso",IF(LEFT($G$5,1)="M",VLOOKUP($G$5,'Definición técnica de imagenes'!$A$3:$G$17,6,FALSE),IF($G$5="F1","","")),'Definición técnica de imagenes'!$F$16),"")</f>
        <v/>
      </c>
      <c r="J50" s="14"/>
      <c r="K50" s="15"/>
    </row>
    <row r="51" spans="1:11" s="12" customFormat="1" x14ac:dyDescent="0.25">
      <c r="A51" s="13"/>
      <c r="B51" s="27"/>
      <c r="C51" s="27"/>
      <c r="D51" s="14"/>
      <c r="E51" s="14"/>
      <c r="F51" s="14" t="str">
        <f t="shared" si="1"/>
        <v/>
      </c>
      <c r="G51" s="14" t="str">
        <f>IF(F51&lt;&gt;"",IF($G$4="Recurso",IF(LEFT($G$5,1)="M",VLOOKUP($G$5,'Definición técnica de imagenes'!$A$3:$G$17,5,FALSE),IF($G$5="F1",'Definición técnica de imagenes'!$E$15,'Definición técnica de imagenes'!$F$13)),'Definición técnica de imagenes'!$E$16),"")</f>
        <v/>
      </c>
      <c r="H51" s="14" t="str">
        <f t="shared" si="2"/>
        <v/>
      </c>
      <c r="I51" s="14" t="str">
        <f>IF(OR(B51&lt;&gt;"",J51&lt;&gt;""),IF($G$4="Recurso",IF(LEFT($G$5,1)="M",VLOOKUP($G$5,'Definición técnica de imagenes'!$A$3:$G$17,6,FALSE),IF($G$5="F1","","")),'Definición técnica de imagenes'!$F$16),"")</f>
        <v/>
      </c>
      <c r="J51" s="14"/>
      <c r="K51" s="15"/>
    </row>
    <row r="52" spans="1:11" s="12" customFormat="1" x14ac:dyDescent="0.25">
      <c r="A52" s="13"/>
      <c r="B52" s="27"/>
      <c r="C52" s="27"/>
      <c r="D52" s="14"/>
      <c r="E52" s="14"/>
      <c r="F52" s="14" t="str">
        <f t="shared" si="1"/>
        <v/>
      </c>
      <c r="G52" s="14" t="str">
        <f>IF(F52&lt;&gt;"",IF($G$4="Recurso",IF(LEFT($G$5,1)="M",VLOOKUP($G$5,'Definición técnica de imagenes'!$A$3:$G$17,5,FALSE),IF($G$5="F1",'Definición técnica de imagenes'!$E$15,'Definición técnica de imagenes'!$F$13)),'Definición técnica de imagenes'!$E$16),"")</f>
        <v/>
      </c>
      <c r="H52" s="14" t="str">
        <f t="shared" si="2"/>
        <v/>
      </c>
      <c r="I52" s="14" t="str">
        <f>IF(OR(B52&lt;&gt;"",J52&lt;&gt;""),IF($G$4="Recurso",IF(LEFT($G$5,1)="M",VLOOKUP($G$5,'Definición técnica de imagenes'!$A$3:$G$17,6,FALSE),IF($G$5="F1","","")),'Definición técnica de imagenes'!$F$16),"")</f>
        <v/>
      </c>
      <c r="J52" s="14"/>
      <c r="K52" s="15"/>
    </row>
    <row r="53" spans="1:11" s="12" customFormat="1" x14ac:dyDescent="0.25">
      <c r="A53" s="13"/>
      <c r="B53" s="27"/>
      <c r="C53" s="27"/>
      <c r="D53" s="14"/>
      <c r="E53" s="14"/>
      <c r="F53" s="14" t="str">
        <f t="shared" si="1"/>
        <v/>
      </c>
      <c r="G53" s="14" t="str">
        <f>IF(F53&lt;&gt;"",IF($G$4="Recurso",IF(LEFT($G$5,1)="M",VLOOKUP($G$5,'Definición técnica de imagenes'!$A$3:$G$17,5,FALSE),IF($G$5="F1",'Definición técnica de imagenes'!$E$15,'Definición técnica de imagenes'!$F$13)),'Definición técnica de imagenes'!$E$16),"")</f>
        <v/>
      </c>
      <c r="H53" s="14" t="str">
        <f t="shared" si="2"/>
        <v/>
      </c>
      <c r="I53" s="14" t="str">
        <f>IF(OR(B53&lt;&gt;"",J53&lt;&gt;""),IF($G$4="Recurso",IF(LEFT($G$5,1)="M",VLOOKUP($G$5,'Definición técnica de imagenes'!$A$3:$G$17,6,FALSE),IF($G$5="F1","","")),'Definición técnica de imagenes'!$F$16),"")</f>
        <v/>
      </c>
      <c r="J53" s="14"/>
      <c r="K53" s="15"/>
    </row>
    <row r="54" spans="1:11" s="12" customFormat="1" x14ac:dyDescent="0.25">
      <c r="A54" s="13"/>
      <c r="B54" s="27"/>
      <c r="C54" s="27"/>
      <c r="D54" s="14"/>
      <c r="E54" s="14"/>
      <c r="F54" s="14" t="str">
        <f t="shared" si="1"/>
        <v/>
      </c>
      <c r="G54" s="14" t="str">
        <f>IF(F54&lt;&gt;"",IF($G$4="Recurso",IF(LEFT($G$5,1)="M",VLOOKUP($G$5,'Definición técnica de imagenes'!$A$3:$G$17,5,FALSE),IF($G$5="F1",'Definición técnica de imagenes'!$E$15,'Definición técnica de imagenes'!$F$13)),'Definición técnica de imagenes'!$E$16),"")</f>
        <v/>
      </c>
      <c r="H54" s="14" t="str">
        <f t="shared" si="2"/>
        <v/>
      </c>
      <c r="I54" s="14" t="str">
        <f>IF(OR(B54&lt;&gt;"",J54&lt;&gt;""),IF($G$4="Recurso",IF(LEFT($G$5,1)="M",VLOOKUP($G$5,'Definición técnica de imagenes'!$A$3:$G$17,6,FALSE),IF($G$5="F1","","")),'Definición técnica de imagenes'!$F$16),"")</f>
        <v/>
      </c>
      <c r="J54" s="14"/>
      <c r="K54" s="15"/>
    </row>
    <row r="55" spans="1:11" s="12" customFormat="1" x14ac:dyDescent="0.25">
      <c r="A55" s="13"/>
      <c r="B55" s="27"/>
      <c r="C55" s="27"/>
      <c r="D55" s="14"/>
      <c r="E55" s="14"/>
      <c r="F55" s="14" t="str">
        <f t="shared" si="1"/>
        <v/>
      </c>
      <c r="G55" s="14" t="str">
        <f>IF(F55&lt;&gt;"",IF($G$4="Recurso",IF(LEFT($G$5,1)="M",VLOOKUP($G$5,'Definición técnica de imagenes'!$A$3:$G$17,5,FALSE),IF($G$5="F1",'Definición técnica de imagenes'!$E$15,'Definición técnica de imagenes'!$F$13)),'Definición técnica de imagenes'!$E$16),"")</f>
        <v/>
      </c>
      <c r="H55" s="14" t="str">
        <f t="shared" si="2"/>
        <v/>
      </c>
      <c r="I55" s="14" t="str">
        <f>IF(OR(B55&lt;&gt;"",J55&lt;&gt;""),IF($G$4="Recurso",IF(LEFT($G$5,1)="M",VLOOKUP($G$5,'Definición técnica de imagenes'!$A$3:$G$17,6,FALSE),IF($G$5="F1","","")),'Definición técnica de imagenes'!$F$16),"")</f>
        <v/>
      </c>
      <c r="J55" s="14"/>
      <c r="K55" s="15"/>
    </row>
    <row r="56" spans="1:11" s="12" customFormat="1" x14ac:dyDescent="0.25">
      <c r="A56" s="13"/>
      <c r="B56" s="27"/>
      <c r="C56" s="27"/>
      <c r="D56" s="14"/>
      <c r="E56" s="14"/>
      <c r="F56" s="14" t="str">
        <f t="shared" si="1"/>
        <v/>
      </c>
      <c r="G56" s="14" t="str">
        <f>IF(F56&lt;&gt;"",IF($G$4="Recurso",IF(LEFT($G$5,1)="M",VLOOKUP($G$5,'Definición técnica de imagenes'!$A$3:$G$17,5,FALSE),IF($G$5="F1",'Definición técnica de imagenes'!$E$15,'Definición técnica de imagenes'!$F$13)),'Definición técnica de imagenes'!$E$16),"")</f>
        <v/>
      </c>
      <c r="H56" s="14" t="str">
        <f t="shared" si="2"/>
        <v/>
      </c>
      <c r="I56" s="14" t="str">
        <f>IF(OR(B56&lt;&gt;"",J56&lt;&gt;""),IF($G$4="Recurso",IF(LEFT($G$5,1)="M",VLOOKUP($G$5,'Definición técnica de imagenes'!$A$3:$G$17,6,FALSE),IF($G$5="F1","","")),'Definición técnica de imagenes'!$F$16),"")</f>
        <v/>
      </c>
      <c r="J56" s="14"/>
      <c r="K56" s="15"/>
    </row>
    <row r="57" spans="1:11" s="12" customFormat="1" x14ac:dyDescent="0.25">
      <c r="A57" s="13"/>
      <c r="B57" s="27"/>
      <c r="C57" s="27"/>
      <c r="D57" s="14"/>
      <c r="E57" s="14"/>
      <c r="F57" s="14" t="str">
        <f t="shared" si="1"/>
        <v/>
      </c>
      <c r="G57" s="14" t="str">
        <f>IF(F57&lt;&gt;"",IF($G$4="Recurso",IF(LEFT($G$5,1)="M",VLOOKUP($G$5,'Definición técnica de imagenes'!$A$3:$G$17,5,FALSE),IF($G$5="F1",'Definición técnica de imagenes'!$E$15,'Definición técnica de imagenes'!$F$13)),'Definición técnica de imagenes'!$E$16),"")</f>
        <v/>
      </c>
      <c r="H57" s="14" t="str">
        <f t="shared" si="2"/>
        <v/>
      </c>
      <c r="I57" s="14" t="str">
        <f>IF(OR(B57&lt;&gt;"",J57&lt;&gt;""),IF($G$4="Recurso",IF(LEFT($G$5,1)="M",VLOOKUP($G$5,'Definición técnica de imagenes'!$A$3:$G$17,6,FALSE),IF($G$5="F1","","")),'Definición técnica de imagenes'!$F$16),"")</f>
        <v/>
      </c>
      <c r="J57" s="14"/>
      <c r="K57" s="15"/>
    </row>
    <row r="58" spans="1:11" s="12" customFormat="1" x14ac:dyDescent="0.25">
      <c r="A58" s="13"/>
      <c r="B58" s="27"/>
      <c r="C58" s="27"/>
      <c r="D58" s="14"/>
      <c r="E58" s="14"/>
      <c r="F58" s="14" t="str">
        <f t="shared" si="1"/>
        <v/>
      </c>
      <c r="G58" s="14" t="str">
        <f>IF(F58&lt;&gt;"",IF($G$4="Recurso",IF(LEFT($G$5,1)="M",VLOOKUP($G$5,'Definición técnica de imagenes'!$A$3:$G$17,5,FALSE),IF($G$5="F1",'Definición técnica de imagenes'!$E$15,'Definición técnica de imagenes'!$F$13)),'Definición técnica de imagenes'!$E$16),"")</f>
        <v/>
      </c>
      <c r="H58" s="14" t="str">
        <f t="shared" si="2"/>
        <v/>
      </c>
      <c r="I58" s="14" t="str">
        <f>IF(OR(B58&lt;&gt;"",J58&lt;&gt;""),IF($G$4="Recurso",IF(LEFT($G$5,1)="M",VLOOKUP($G$5,'Definición técnica de imagenes'!$A$3:$G$17,6,FALSE),IF($G$5="F1","","")),'Definición técnica de imagenes'!$F$16),"")</f>
        <v/>
      </c>
      <c r="J58" s="14"/>
      <c r="K58" s="15"/>
    </row>
    <row r="59" spans="1:11" s="12" customFormat="1" x14ac:dyDescent="0.25">
      <c r="A59" s="13"/>
      <c r="B59" s="27"/>
      <c r="C59" s="27"/>
      <c r="D59" s="14"/>
      <c r="E59" s="14"/>
      <c r="F59" s="14" t="str">
        <f t="shared" si="1"/>
        <v/>
      </c>
      <c r="G59" s="14" t="str">
        <f>IF(F59&lt;&gt;"",IF($G$4="Recurso",IF(LEFT($G$5,1)="M",VLOOKUP($G$5,'Definición técnica de imagenes'!$A$3:$G$17,5,FALSE),IF($G$5="F1",'Definición técnica de imagenes'!$E$15,'Definición técnica de imagenes'!$F$13)),'Definición técnica de imagenes'!$E$16),"")</f>
        <v/>
      </c>
      <c r="H59" s="14" t="str">
        <f t="shared" si="2"/>
        <v/>
      </c>
      <c r="I59" s="14" t="str">
        <f>IF(OR(B59&lt;&gt;"",J59&lt;&gt;""),IF($G$4="Recurso",IF(LEFT($G$5,1)="M",VLOOKUP($G$5,'Definición técnica de imagenes'!$A$3:$G$17,6,FALSE),IF($G$5="F1","","")),'Definición técnica de imagenes'!$F$16),"")</f>
        <v/>
      </c>
      <c r="J59" s="14"/>
      <c r="K59" s="15"/>
    </row>
    <row r="60" spans="1:11" s="12" customFormat="1" x14ac:dyDescent="0.25">
      <c r="A60" s="13"/>
      <c r="B60" s="27"/>
      <c r="C60" s="27"/>
      <c r="D60" s="14"/>
      <c r="E60" s="14"/>
      <c r="F60" s="14" t="str">
        <f t="shared" si="1"/>
        <v/>
      </c>
      <c r="G60" s="14" t="str">
        <f>IF(F60&lt;&gt;"",IF($G$4="Recurso",IF(LEFT($G$5,1)="M",VLOOKUP($G$5,'Definición técnica de imagenes'!$A$3:$G$17,5,FALSE),IF($G$5="F1",'Definición técnica de imagenes'!$E$15,'Definición técnica de imagenes'!$F$13)),'Definición técnica de imagenes'!$E$16),"")</f>
        <v/>
      </c>
      <c r="H60" s="14" t="str">
        <f t="shared" si="2"/>
        <v/>
      </c>
      <c r="I60" s="14" t="str">
        <f>IF(OR(B60&lt;&gt;"",J60&lt;&gt;""),IF($G$4="Recurso",IF(LEFT($G$5,1)="M",VLOOKUP($G$5,'Definición técnica de imagenes'!$A$3:$G$17,6,FALSE),IF($G$5="F1","","")),'Definición técnica de imagenes'!$F$16),"")</f>
        <v/>
      </c>
      <c r="J60" s="14"/>
      <c r="K60" s="15"/>
    </row>
    <row r="61" spans="1:11" s="12" customFormat="1" x14ac:dyDescent="0.25">
      <c r="A61" s="13"/>
      <c r="B61" s="27"/>
      <c r="C61" s="27"/>
      <c r="D61" s="14"/>
      <c r="E61" s="14"/>
      <c r="F61" s="14" t="str">
        <f t="shared" si="1"/>
        <v/>
      </c>
      <c r="G61" s="14" t="str">
        <f>IF(F61&lt;&gt;"",IF($G$4="Recurso",IF(LEFT($G$5,1)="M",VLOOKUP($G$5,'Definición técnica de imagenes'!$A$3:$G$17,5,FALSE),IF($G$5="F1",'Definición técnica de imagenes'!$E$15,'Definición técnica de imagenes'!$F$13)),'Definición técnica de imagenes'!$E$16),"")</f>
        <v/>
      </c>
      <c r="H61" s="14" t="str">
        <f t="shared" si="2"/>
        <v/>
      </c>
      <c r="I61" s="14" t="str">
        <f>IF(OR(B61&lt;&gt;"",J61&lt;&gt;""),IF($G$4="Recurso",IF(LEFT($G$5,1)="M",VLOOKUP($G$5,'Definición técnica de imagenes'!$A$3:$G$17,6,FALSE),IF($G$5="F1","","")),'Definición técnica de imagenes'!$F$16),"")</f>
        <v/>
      </c>
      <c r="J61" s="14"/>
      <c r="K61" s="15"/>
    </row>
    <row r="62" spans="1:11" s="12" customFormat="1" x14ac:dyDescent="0.25">
      <c r="A62" s="13"/>
      <c r="B62" s="13"/>
      <c r="C62" s="13"/>
      <c r="D62" s="14"/>
      <c r="E62" s="14"/>
      <c r="F62" s="14" t="str">
        <f t="shared" si="1"/>
        <v/>
      </c>
      <c r="G62" s="14" t="str">
        <f>IF(F62&lt;&gt;"",IF($G$4="Recurso",IF(LEFT($G$5,1)="M",VLOOKUP($G$5,'Definición técnica de imagenes'!$A$3:$G$17,5,FALSE),IF($G$5="F1",'Definición técnica de imagenes'!$E$15,'Definición técnica de imagenes'!$F$13)),'Definición técnica de imagenes'!$E$16),"")</f>
        <v/>
      </c>
      <c r="H62" s="14" t="str">
        <f t="shared" si="2"/>
        <v/>
      </c>
      <c r="I62" s="14" t="str">
        <f>IF(OR(B62&lt;&gt;"",J62&lt;&gt;""),IF($G$4="Recurso",IF(LEFT($G$5,1)="M",VLOOKUP($G$5,'Definición técnica de imagenes'!$A$3:$G$17,6,FALSE),IF($G$5="F1","","")),'Definición técnica de imagenes'!$F$16),"")</f>
        <v/>
      </c>
      <c r="J62" s="14"/>
      <c r="K62" s="15"/>
    </row>
    <row r="63" spans="1:11" s="12" customFormat="1" x14ac:dyDescent="0.25">
      <c r="A63" s="13"/>
      <c r="B63" s="13"/>
      <c r="C63" s="13"/>
      <c r="D63" s="14"/>
      <c r="E63" s="14"/>
      <c r="F63" s="14" t="str">
        <f t="shared" si="1"/>
        <v/>
      </c>
      <c r="G63" s="14" t="str">
        <f>IF(F63&lt;&gt;"",IF($G$4="Recurso",IF(LEFT($G$5,1)="M",VLOOKUP($G$5,'Definición técnica de imagenes'!$A$3:$G$17,5,FALSE),IF($G$5="F1",'Definición técnica de imagenes'!$E$15,'Definición técnica de imagenes'!$F$13)),'Definición técnica de imagenes'!$E$16),"")</f>
        <v/>
      </c>
      <c r="H63" s="14" t="str">
        <f t="shared" si="2"/>
        <v/>
      </c>
      <c r="I63" s="14" t="str">
        <f>IF(OR(B63&lt;&gt;"",J63&lt;&gt;""),IF($G$4="Recurso",IF(LEFT($G$5,1)="M",VLOOKUP($G$5,'Definición técnica de imagenes'!$A$3:$G$17,6,FALSE),IF($G$5="F1","","")),'Definición técnica de imagenes'!$F$16),"")</f>
        <v/>
      </c>
      <c r="J63" s="14"/>
      <c r="K63" s="15"/>
    </row>
    <row r="64" spans="1:11" s="12" customFormat="1" x14ac:dyDescent="0.25">
      <c r="A64" s="13"/>
      <c r="B64" s="13"/>
      <c r="C64" s="13"/>
      <c r="D64" s="14"/>
      <c r="E64" s="14"/>
      <c r="F64" s="14" t="str">
        <f t="shared" si="1"/>
        <v/>
      </c>
      <c r="G64" s="14" t="str">
        <f>IF(F64&lt;&gt;"",IF($G$4="Recurso",IF(LEFT($G$5,1)="M",VLOOKUP($G$5,'Definición técnica de imagenes'!$A$3:$G$17,5,FALSE),IF($G$5="F1",'Definición técnica de imagenes'!$E$15,'Definición técnica de imagenes'!$F$13)),'Definición técnica de imagenes'!$E$16),"")</f>
        <v/>
      </c>
      <c r="H64" s="14" t="str">
        <f t="shared" si="2"/>
        <v/>
      </c>
      <c r="I64" s="14" t="str">
        <f>IF(OR(B64&lt;&gt;"",J64&lt;&gt;""),IF($G$4="Recurso",IF(LEFT($G$5,1)="M",VLOOKUP($G$5,'Definición técnica de imagenes'!$A$3:$G$17,6,FALSE),IF($G$5="F1","","")),'Definición técnica de imagenes'!$F$16),"")</f>
        <v/>
      </c>
      <c r="J64" s="14"/>
      <c r="K64" s="15"/>
    </row>
    <row r="65" spans="1:11" s="12" customFormat="1" x14ac:dyDescent="0.25">
      <c r="A65" s="13"/>
      <c r="B65" s="13"/>
      <c r="C65" s="13"/>
      <c r="D65" s="14"/>
      <c r="E65" s="14"/>
      <c r="F65" s="14" t="str">
        <f t="shared" si="1"/>
        <v/>
      </c>
      <c r="G65" s="14" t="str">
        <f>IF(F65&lt;&gt;"",IF($G$4="Recurso",IF(LEFT($G$5,1)="M",VLOOKUP($G$5,'Definición técnica de imagenes'!$A$3:$G$17,5,FALSE),IF($G$5="F1",'Definición técnica de imagenes'!$E$15,'Definición técnica de imagenes'!$F$13)),'Definición técnica de imagenes'!$E$16),"")</f>
        <v/>
      </c>
      <c r="H65" s="14" t="str">
        <f t="shared" si="2"/>
        <v/>
      </c>
      <c r="I65" s="14" t="str">
        <f>IF(OR(B65&lt;&gt;"",J65&lt;&gt;""),IF($G$4="Recurso",IF(LEFT($G$5,1)="M",VLOOKUP($G$5,'Definición técnica de imagenes'!$A$3:$G$17,6,FALSE),IF($G$5="F1","","")),'Definición técnica de imagenes'!$F$16),"")</f>
        <v/>
      </c>
      <c r="J65" s="14"/>
      <c r="K65" s="15"/>
    </row>
    <row r="66" spans="1:11" s="12" customFormat="1" x14ac:dyDescent="0.25">
      <c r="A66" s="13"/>
      <c r="B66" s="13"/>
      <c r="C66" s="13"/>
      <c r="D66" s="14"/>
      <c r="E66" s="14"/>
      <c r="F66" s="14" t="str">
        <f t="shared" si="1"/>
        <v/>
      </c>
      <c r="G66" s="14" t="str">
        <f>IF(F66&lt;&gt;"",IF($G$4="Recurso",IF(LEFT($G$5,1)="M",VLOOKUP($G$5,'Definición técnica de imagenes'!$A$3:$G$17,5,FALSE),IF($G$5="F1",'Definición técnica de imagenes'!$E$15,'Definición técnica de imagenes'!$F$13)),'Definición técnica de imagenes'!$E$16),"")</f>
        <v/>
      </c>
      <c r="H66" s="14" t="str">
        <f t="shared" si="2"/>
        <v/>
      </c>
      <c r="I66" s="14" t="str">
        <f>IF(OR(B66&lt;&gt;"",J66&lt;&gt;""),IF($G$4="Recurso",IF(LEFT($G$5,1)="M",VLOOKUP($G$5,'Definición técnica de imagenes'!$A$3:$G$17,6,FALSE),IF($G$5="F1","","")),'Definición técnica de imagenes'!$F$16),"")</f>
        <v/>
      </c>
      <c r="J66" s="14"/>
      <c r="K66" s="15"/>
    </row>
    <row r="67" spans="1:11" s="12" customFormat="1" x14ac:dyDescent="0.25">
      <c r="A67" s="13"/>
      <c r="B67" s="13"/>
      <c r="C67" s="13"/>
      <c r="D67" s="14"/>
      <c r="E67" s="14"/>
      <c r="F67" s="14" t="str">
        <f t="shared" si="1"/>
        <v/>
      </c>
      <c r="G67" s="14" t="str">
        <f>IF(F67&lt;&gt;"",IF($G$4="Recurso",IF(LEFT($G$5,1)="M",VLOOKUP($G$5,'Definición técnica de imagenes'!$A$3:$G$17,5,FALSE),IF($G$5="F1",'Definición técnica de imagenes'!$E$15,'Definición técnica de imagenes'!$F$13)),'Definición técnica de imagenes'!$E$16),"")</f>
        <v/>
      </c>
      <c r="H67" s="14" t="str">
        <f t="shared" si="2"/>
        <v/>
      </c>
      <c r="I67" s="14" t="str">
        <f>IF(OR(B67&lt;&gt;"",J67&lt;&gt;""),IF($G$4="Recurso",IF(LEFT($G$5,1)="M",VLOOKUP($G$5,'Definición técnica de imagenes'!$A$3:$G$17,6,FALSE),IF($G$5="F1","","")),'Definición técnica de imagenes'!$F$16),"")</f>
        <v/>
      </c>
      <c r="J67" s="14"/>
      <c r="K67" s="15"/>
    </row>
    <row r="68" spans="1:11" s="12" customFormat="1" x14ac:dyDescent="0.25">
      <c r="A68" s="13"/>
      <c r="B68" s="13"/>
      <c r="C68" s="13"/>
      <c r="D68" s="14"/>
      <c r="E68" s="14"/>
      <c r="F68" s="14" t="str">
        <f t="shared" si="1"/>
        <v/>
      </c>
      <c r="G68" s="14" t="str">
        <f>IF(F68&lt;&gt;"",IF($G$4="Recurso",IF(LEFT($G$5,1)="M",VLOOKUP($G$5,'Definición técnica de imagenes'!$A$3:$G$17,5,FALSE),IF($G$5="F1",'Definición técnica de imagenes'!$E$15,'Definición técnica de imagenes'!$F$13)),'Definición técnica de imagenes'!$E$16),"")</f>
        <v/>
      </c>
      <c r="H68" s="14" t="str">
        <f t="shared" si="2"/>
        <v/>
      </c>
      <c r="I68" s="14" t="str">
        <f>IF(OR(B68&lt;&gt;"",J68&lt;&gt;""),IF($G$4="Recurso",IF(LEFT($G$5,1)="M",VLOOKUP($G$5,'Definición técnica de imagenes'!$A$3:$G$17,6,FALSE),IF($G$5="F1","","")),'Definición técnica de imagenes'!$F$16),"")</f>
        <v/>
      </c>
      <c r="J68" s="14"/>
      <c r="K68" s="15"/>
    </row>
    <row r="69" spans="1:11" s="12" customFormat="1" x14ac:dyDescent="0.25">
      <c r="A69" s="13"/>
      <c r="B69" s="13"/>
      <c r="C69" s="13"/>
      <c r="D69" s="14"/>
      <c r="E69" s="14"/>
      <c r="F69" s="14" t="str">
        <f t="shared" si="1"/>
        <v/>
      </c>
      <c r="G69" s="14" t="str">
        <f>IF(F69&lt;&gt;"",IF($G$4="Recurso",IF(LEFT($G$5,1)="M",VLOOKUP($G$5,'Definición técnica de imagenes'!$A$3:$G$17,5,FALSE),IF($G$5="F1",'Definición técnica de imagenes'!$E$15,'Definición técnica de imagenes'!$F$13)),'Definición técnica de imagenes'!$E$16),"")</f>
        <v/>
      </c>
      <c r="H69" s="14" t="str">
        <f t="shared" si="2"/>
        <v/>
      </c>
      <c r="I69" s="14" t="str">
        <f>IF(OR(B69&lt;&gt;"",J69&lt;&gt;""),IF($G$4="Recurso",IF(LEFT($G$5,1)="M",VLOOKUP($G$5,'Definición técnica de imagenes'!$A$3:$G$17,6,FALSE),IF($G$5="F1","","")),'Definición técnica de imagenes'!$F$16),"")</f>
        <v/>
      </c>
      <c r="J69" s="14"/>
      <c r="K69" s="15"/>
    </row>
    <row r="70" spans="1:11" s="12" customFormat="1" x14ac:dyDescent="0.25">
      <c r="A70" s="13"/>
      <c r="B70" s="13"/>
      <c r="C70" s="13"/>
      <c r="D70" s="14"/>
      <c r="E70" s="14"/>
      <c r="F70" s="14" t="str">
        <f t="shared" si="1"/>
        <v/>
      </c>
      <c r="G70" s="14" t="str">
        <f>IF(F70&lt;&gt;"",IF($G$4="Recurso",IF(LEFT($G$5,1)="M",VLOOKUP($G$5,'Definición técnica de imagenes'!$A$3:$G$17,5,FALSE),IF($G$5="F1",'Definición técnica de imagenes'!$E$15,'Definición técnica de imagenes'!$F$13)),'Definición técnica de imagenes'!$E$16),"")</f>
        <v/>
      </c>
      <c r="H70" s="14" t="str">
        <f t="shared" si="2"/>
        <v/>
      </c>
      <c r="I70" s="14" t="str">
        <f>IF(OR(B70&lt;&gt;"",J70&lt;&gt;""),IF($G$4="Recurso",IF(LEFT($G$5,1)="M",VLOOKUP($G$5,'Definición técnica de imagenes'!$A$3:$G$17,6,FALSE),IF($G$5="F1","","")),'Definición técnica de imagenes'!$F$16),"")</f>
        <v/>
      </c>
      <c r="J70" s="14"/>
      <c r="K70" s="15"/>
    </row>
    <row r="71" spans="1:11" s="12" customFormat="1" x14ac:dyDescent="0.25">
      <c r="A71" s="13"/>
      <c r="B71" s="13"/>
      <c r="C71" s="13"/>
      <c r="D71" s="14"/>
      <c r="E71" s="14"/>
      <c r="F71" s="14" t="str">
        <f t="shared" si="1"/>
        <v/>
      </c>
      <c r="G71" s="14" t="str">
        <f>IF(F71&lt;&gt;"",IF($G$4="Recurso",IF(LEFT($G$5,1)="M",VLOOKUP($G$5,'Definición técnica de imagenes'!$A$3:$G$17,5,FALSE),IF($G$5="F1",'Definición técnica de imagenes'!$E$15,'Definición técnica de imagenes'!$F$13)),'Definición técnica de imagenes'!$E$16),"")</f>
        <v/>
      </c>
      <c r="H71" s="14" t="str">
        <f t="shared" si="2"/>
        <v/>
      </c>
      <c r="I71" s="14" t="str">
        <f>IF(OR(B71&lt;&gt;"",J71&lt;&gt;""),IF($G$4="Recurso",IF(LEFT($G$5,1)="M",VLOOKUP($G$5,'Definición técnica de imagenes'!$A$3:$G$17,6,FALSE),IF($G$5="F1","","")),'Definición técnica de imagenes'!$F$16),"")</f>
        <v/>
      </c>
      <c r="J71" s="14"/>
      <c r="K71" s="15"/>
    </row>
    <row r="72" spans="1:11" s="12" customFormat="1" x14ac:dyDescent="0.25">
      <c r="A72" s="13"/>
      <c r="B72" s="13"/>
      <c r="C72" s="13"/>
      <c r="D72" s="14"/>
      <c r="E72" s="14"/>
      <c r="F72" s="14" t="str">
        <f t="shared" si="1"/>
        <v/>
      </c>
      <c r="G72" s="14" t="str">
        <f>IF(F72&lt;&gt;"",IF($G$4="Recurso",IF(LEFT($G$5,1)="M",VLOOKUP($G$5,'Definición técnica de imagenes'!$A$3:$G$17,5,FALSE),IF($G$5="F1",'Definición técnica de imagenes'!$E$15,'Definición técnica de imagenes'!$F$13)),'Definición técnica de imagenes'!$E$16),"")</f>
        <v/>
      </c>
      <c r="H72" s="14" t="str">
        <f t="shared" si="2"/>
        <v/>
      </c>
      <c r="I72" s="14" t="str">
        <f>IF(OR(B72&lt;&gt;"",J72&lt;&gt;""),IF($G$4="Recurso",IF(LEFT($G$5,1)="M",VLOOKUP($G$5,'Definición técnica de imagenes'!$A$3:$G$17,6,FALSE),IF($G$5="F1","","")),'Definición técnica de imagenes'!$F$16),"")</f>
        <v/>
      </c>
      <c r="J72" s="14"/>
      <c r="K72" s="15"/>
    </row>
    <row r="73" spans="1:11" s="12" customFormat="1" x14ac:dyDescent="0.25">
      <c r="A73" s="13"/>
      <c r="B73" s="13"/>
      <c r="C73" s="13"/>
      <c r="D73" s="14"/>
      <c r="E73" s="14"/>
      <c r="F73" s="14" t="str">
        <f t="shared" si="1"/>
        <v/>
      </c>
      <c r="G73" s="14" t="str">
        <f>IF(F73&lt;&gt;"",IF($G$4="Recurso",IF(LEFT($G$5,1)="M",VLOOKUP($G$5,'Definición técnica de imagenes'!$A$3:$G$17,5,FALSE),IF($G$5="F1",'Definición técnica de imagenes'!$E$15,'Definición técnica de imagenes'!$F$13)),'Definición técnica de imagenes'!$E$16),"")</f>
        <v/>
      </c>
      <c r="H73" s="14" t="str">
        <f t="shared" si="2"/>
        <v/>
      </c>
      <c r="I73" s="14" t="str">
        <f>IF(OR(B73&lt;&gt;"",J73&lt;&gt;""),IF($G$4="Recurso",IF(LEFT($G$5,1)="M",VLOOKUP($G$5,'Definición técnica de imagenes'!$A$3:$G$17,6,FALSE),IF($G$5="F1","","")),'Definición técnica de imagenes'!$F$16),"")</f>
        <v/>
      </c>
      <c r="J73" s="14"/>
      <c r="K73" s="15"/>
    </row>
    <row r="74" spans="1:11" s="12" customFormat="1" x14ac:dyDescent="0.25">
      <c r="A74" s="13"/>
      <c r="B74" s="13"/>
      <c r="C74" s="13"/>
      <c r="D74" s="14"/>
      <c r="E74" s="14"/>
      <c r="F74" s="14" t="str">
        <f t="shared" si="1"/>
        <v/>
      </c>
      <c r="G74" s="14" t="str">
        <f>IF(F74&lt;&gt;"",IF($G$4="Recurso",IF(LEFT($G$5,1)="M",VLOOKUP($G$5,'Definición técnica de imagenes'!$A$3:$G$17,5,FALSE),IF($G$5="F1",'Definición técnica de imagenes'!$E$15,'Definición técnica de imagenes'!$F$13)),'Definición técnica de imagenes'!$E$16),"")</f>
        <v/>
      </c>
      <c r="H74" s="14" t="str">
        <f t="shared" si="2"/>
        <v/>
      </c>
      <c r="I74" s="14" t="str">
        <f>IF(OR(B74&lt;&gt;"",J74&lt;&gt;""),IF($G$4="Recurso",IF(LEFT($G$5,1)="M",VLOOKUP($G$5,'Definición técnica de imagenes'!$A$3:$G$17,6,FALSE),IF($G$5="F1","","")),'Definición técnica de imagenes'!$F$16),"")</f>
        <v/>
      </c>
      <c r="J74" s="14"/>
      <c r="K74" s="15"/>
    </row>
    <row r="75" spans="1:11" s="12" customFormat="1" x14ac:dyDescent="0.25">
      <c r="A75" s="13"/>
      <c r="B75" s="13"/>
      <c r="C75" s="13"/>
      <c r="D75" s="14"/>
      <c r="E75" s="14"/>
      <c r="F75" s="14" t="str">
        <f t="shared" ref="F75:F108" si="4">IF(OR(B75&lt;&gt;"",J75&lt;&gt;""),CONCATENATE($C$7,"_",$A75,IF($G$4="Cuaderno de Estudio","_small",CONCATENATE(IF(I75="","","n"),IF(LEFT($G$5,1)="F",".jpg",".png")))),"")</f>
        <v/>
      </c>
      <c r="G75" s="14" t="str">
        <f>IF(F75&lt;&gt;"",IF($G$4="Recurso",IF(LEFT($G$5,1)="M",VLOOKUP($G$5,'Definición técnica de imagenes'!$A$3:$G$17,5,FALSE),IF($G$5="F1",'Definición técnica de imagenes'!$E$15,'Definición técnica de imagenes'!$F$13)),'Definición técnica de imagenes'!$E$16),"")</f>
        <v/>
      </c>
      <c r="H75" s="14" t="str">
        <f t="shared" ref="H75:H108" si="5">IF(I75&lt;&gt;"",IF(OR(B75&lt;&gt;"",J75&lt;&gt;""),CONCATENATE($C$7,"_",$A75,IF($G$4="Cuaderno de Estudio","_zoom",CONCATENATE("a",IF(LEFT($G$5,1)="F",".jpg",".png")))),""),"")</f>
        <v/>
      </c>
      <c r="I75" s="14" t="str">
        <f>IF(OR(B75&lt;&gt;"",J75&lt;&gt;""),IF($G$4="Recurso",IF(LEFT($G$5,1)="M",VLOOKUP($G$5,'Definición técnica de imagenes'!$A$3:$G$17,6,FALSE),IF($G$5="F1","","")),'Definición técnica de imagenes'!$F$16),"")</f>
        <v/>
      </c>
      <c r="J75" s="14"/>
      <c r="K75" s="15"/>
    </row>
    <row r="76" spans="1:11" s="12" customFormat="1" x14ac:dyDescent="0.25">
      <c r="A76" s="13"/>
      <c r="B76" s="13"/>
      <c r="C76" s="13"/>
      <c r="D76" s="14"/>
      <c r="E76" s="14"/>
      <c r="F76" s="14" t="str">
        <f t="shared" si="4"/>
        <v/>
      </c>
      <c r="G76" s="14" t="str">
        <f>IF(F76&lt;&gt;"",IF($G$4="Recurso",IF(LEFT($G$5,1)="M",VLOOKUP($G$5,'Definición técnica de imagenes'!$A$3:$G$17,5,FALSE),IF($G$5="F1",'Definición técnica de imagenes'!$E$15,'Definición técnica de imagenes'!$F$13)),'Definición técnica de imagenes'!$E$16),"")</f>
        <v/>
      </c>
      <c r="H76" s="14" t="str">
        <f t="shared" si="5"/>
        <v/>
      </c>
      <c r="I76" s="14" t="str">
        <f>IF(OR(B76&lt;&gt;"",J76&lt;&gt;""),IF($G$4="Recurso",IF(LEFT($G$5,1)="M",VLOOKUP($G$5,'Definición técnica de imagenes'!$A$3:$G$17,6,FALSE),IF($G$5="F1","","")),'Definición técnica de imagenes'!$F$16),"")</f>
        <v/>
      </c>
      <c r="J76" s="14"/>
      <c r="K76" s="15"/>
    </row>
    <row r="77" spans="1:11" s="12" customFormat="1" x14ac:dyDescent="0.25">
      <c r="A77" s="13"/>
      <c r="B77" s="13"/>
      <c r="C77" s="13"/>
      <c r="D77" s="14"/>
      <c r="E77" s="14"/>
      <c r="F77" s="14" t="str">
        <f t="shared" si="4"/>
        <v/>
      </c>
      <c r="G77" s="14" t="str">
        <f>IF(F77&lt;&gt;"",IF($G$4="Recurso",IF(LEFT($G$5,1)="M",VLOOKUP($G$5,'Definición técnica de imagenes'!$A$3:$G$17,5,FALSE),IF($G$5="F1",'Definición técnica de imagenes'!$E$15,'Definición técnica de imagenes'!$F$13)),'Definición técnica de imagenes'!$E$16),"")</f>
        <v/>
      </c>
      <c r="H77" s="14" t="str">
        <f t="shared" si="5"/>
        <v/>
      </c>
      <c r="I77" s="14" t="str">
        <f>IF(OR(B77&lt;&gt;"",J77&lt;&gt;""),IF($G$4="Recurso",IF(LEFT($G$5,1)="M",VLOOKUP($G$5,'Definición técnica de imagenes'!$A$3:$G$17,6,FALSE),IF($G$5="F1","","")),'Definición técnica de imagenes'!$F$16),"")</f>
        <v/>
      </c>
      <c r="J77" s="14"/>
      <c r="K77" s="15"/>
    </row>
    <row r="78" spans="1:11" s="12" customFormat="1" x14ac:dyDescent="0.25">
      <c r="A78" s="13"/>
      <c r="B78" s="13"/>
      <c r="C78" s="13"/>
      <c r="D78" s="14"/>
      <c r="E78" s="14"/>
      <c r="F78" s="14" t="str">
        <f t="shared" si="4"/>
        <v/>
      </c>
      <c r="G78" s="14" t="str">
        <f>IF(F78&lt;&gt;"",IF($G$4="Recurso",IF(LEFT($G$5,1)="M",VLOOKUP($G$5,'Definición técnica de imagenes'!$A$3:$G$17,5,FALSE),IF($G$5="F1",'Definición técnica de imagenes'!$E$15,'Definición técnica de imagenes'!$F$13)),'Definición técnica de imagenes'!$E$16),"")</f>
        <v/>
      </c>
      <c r="H78" s="14" t="str">
        <f t="shared" si="5"/>
        <v/>
      </c>
      <c r="I78" s="14" t="str">
        <f>IF(OR(B78&lt;&gt;"",J78&lt;&gt;""),IF($G$4="Recurso",IF(LEFT($G$5,1)="M",VLOOKUP($G$5,'Definición técnica de imagenes'!$A$3:$G$17,6,FALSE),IF($G$5="F1","","")),'Definición técnica de imagenes'!$F$16),"")</f>
        <v/>
      </c>
      <c r="J78" s="14"/>
      <c r="K78" s="15"/>
    </row>
    <row r="79" spans="1:11" s="12" customFormat="1" x14ac:dyDescent="0.25">
      <c r="A79" s="13"/>
      <c r="B79" s="13"/>
      <c r="C79" s="13"/>
      <c r="D79" s="14"/>
      <c r="E79" s="14"/>
      <c r="F79" s="14" t="str">
        <f t="shared" si="4"/>
        <v/>
      </c>
      <c r="G79" s="14" t="str">
        <f>IF(F79&lt;&gt;"",IF($G$4="Recurso",IF(LEFT($G$5,1)="M",VLOOKUP($G$5,'Definición técnica de imagenes'!$A$3:$G$17,5,FALSE),IF($G$5="F1",'Definición técnica de imagenes'!$E$15,'Definición técnica de imagenes'!$F$13)),'Definición técnica de imagenes'!$E$16),"")</f>
        <v/>
      </c>
      <c r="H79" s="14" t="str">
        <f t="shared" si="5"/>
        <v/>
      </c>
      <c r="I79" s="14" t="str">
        <f>IF(OR(B79&lt;&gt;"",J79&lt;&gt;""),IF($G$4="Recurso",IF(LEFT($G$5,1)="M",VLOOKUP($G$5,'Definición técnica de imagenes'!$A$3:$G$17,6,FALSE),IF($G$5="F1","","")),'Definición técnica de imagenes'!$F$16),"")</f>
        <v/>
      </c>
      <c r="J79" s="14"/>
      <c r="K79" s="15"/>
    </row>
    <row r="80" spans="1:11" s="12" customFormat="1" x14ac:dyDescent="0.25">
      <c r="A80" s="13"/>
      <c r="B80" s="13"/>
      <c r="C80" s="13"/>
      <c r="D80" s="14"/>
      <c r="E80" s="14"/>
      <c r="F80" s="14" t="str">
        <f t="shared" si="4"/>
        <v/>
      </c>
      <c r="G80" s="14" t="str">
        <f>IF(F80&lt;&gt;"",IF($G$4="Recurso",IF(LEFT($G$5,1)="M",VLOOKUP($G$5,'Definición técnica de imagenes'!$A$3:$G$17,5,FALSE),IF($G$5="F1",'Definición técnica de imagenes'!$E$15,'Definición técnica de imagenes'!$F$13)),'Definición técnica de imagenes'!$E$16),"")</f>
        <v/>
      </c>
      <c r="H80" s="14" t="str">
        <f t="shared" si="5"/>
        <v/>
      </c>
      <c r="I80" s="14" t="str">
        <f>IF(OR(B80&lt;&gt;"",J80&lt;&gt;""),IF($G$4="Recurso",IF(LEFT($G$5,1)="M",VLOOKUP($G$5,'Definición técnica de imagenes'!$A$3:$G$17,6,FALSE),IF($G$5="F1","","")),'Definición técnica de imagenes'!$F$16),"")</f>
        <v/>
      </c>
      <c r="J80" s="14"/>
      <c r="K80" s="15"/>
    </row>
    <row r="81" spans="1:11" s="12" customFormat="1" x14ac:dyDescent="0.25">
      <c r="A81" s="13"/>
      <c r="B81" s="13"/>
      <c r="C81" s="13"/>
      <c r="D81" s="14"/>
      <c r="E81" s="14"/>
      <c r="F81" s="14" t="str">
        <f t="shared" si="4"/>
        <v/>
      </c>
      <c r="G81" s="14" t="str">
        <f>IF(F81&lt;&gt;"",IF($G$4="Recurso",IF(LEFT($G$5,1)="M",VLOOKUP($G$5,'Definición técnica de imagenes'!$A$3:$G$17,5,FALSE),IF($G$5="F1",'Definición técnica de imagenes'!$E$15,'Definición técnica de imagenes'!$F$13)),'Definición técnica de imagenes'!$E$16),"")</f>
        <v/>
      </c>
      <c r="H81" s="14" t="str">
        <f t="shared" si="5"/>
        <v/>
      </c>
      <c r="I81" s="14" t="str">
        <f>IF(OR(B81&lt;&gt;"",J81&lt;&gt;""),IF($G$4="Recurso",IF(LEFT($G$5,1)="M",VLOOKUP($G$5,'Definición técnica de imagenes'!$A$3:$G$17,6,FALSE),IF($G$5="F1","","")),'Definición técnica de imagenes'!$F$16),"")</f>
        <v/>
      </c>
      <c r="J81" s="14"/>
      <c r="K81" s="15"/>
    </row>
    <row r="82" spans="1:11" s="12" customFormat="1" x14ac:dyDescent="0.25">
      <c r="A82" s="13"/>
      <c r="B82" s="13"/>
      <c r="C82" s="13"/>
      <c r="D82" s="14"/>
      <c r="E82" s="14"/>
      <c r="F82" s="14" t="str">
        <f t="shared" si="4"/>
        <v/>
      </c>
      <c r="G82" s="14" t="str">
        <f>IF(F82&lt;&gt;"",IF($G$4="Recurso",IF(LEFT($G$5,1)="M",VLOOKUP($G$5,'Definición técnica de imagenes'!$A$3:$G$17,5,FALSE),IF($G$5="F1",'Definición técnica de imagenes'!$E$15,'Definición técnica de imagenes'!$F$13)),'Definición técnica de imagenes'!$E$16),"")</f>
        <v/>
      </c>
      <c r="H82" s="14" t="str">
        <f t="shared" si="5"/>
        <v/>
      </c>
      <c r="I82" s="14" t="str">
        <f>IF(OR(B82&lt;&gt;"",J82&lt;&gt;""),IF($G$4="Recurso",IF(LEFT($G$5,1)="M",VLOOKUP($G$5,'Definición técnica de imagenes'!$A$3:$G$17,6,FALSE),IF($G$5="F1","","")),'Definición técnica de imagenes'!$F$16),"")</f>
        <v/>
      </c>
      <c r="J82" s="14"/>
      <c r="K82" s="15"/>
    </row>
    <row r="83" spans="1:11" s="12" customFormat="1" x14ac:dyDescent="0.25">
      <c r="A83" s="13"/>
      <c r="B83" s="13"/>
      <c r="C83" s="13"/>
      <c r="D83" s="14"/>
      <c r="E83" s="14"/>
      <c r="F83" s="14" t="str">
        <f t="shared" si="4"/>
        <v/>
      </c>
      <c r="G83" s="14" t="str">
        <f>IF(F83&lt;&gt;"",IF($G$4="Recurso",IF(LEFT($G$5,1)="M",VLOOKUP($G$5,'Definición técnica de imagenes'!$A$3:$G$17,5,FALSE),IF($G$5="F1",'Definición técnica de imagenes'!$E$15,'Definición técnica de imagenes'!$F$13)),'Definición técnica de imagenes'!$E$16),"")</f>
        <v/>
      </c>
      <c r="H83" s="14" t="str">
        <f t="shared" si="5"/>
        <v/>
      </c>
      <c r="I83" s="14" t="str">
        <f>IF(OR(B83&lt;&gt;"",J83&lt;&gt;""),IF($G$4="Recurso",IF(LEFT($G$5,1)="M",VLOOKUP($G$5,'Definición técnica de imagenes'!$A$3:$G$17,6,FALSE),IF($G$5="F1","","")),'Definición técnica de imagenes'!$F$16),"")</f>
        <v/>
      </c>
      <c r="J83" s="14"/>
      <c r="K83" s="15"/>
    </row>
    <row r="84" spans="1:11" s="12" customFormat="1" x14ac:dyDescent="0.25">
      <c r="A84" s="13"/>
      <c r="B84" s="13"/>
      <c r="C84" s="13"/>
      <c r="D84" s="14"/>
      <c r="E84" s="14"/>
      <c r="F84" s="14" t="str">
        <f t="shared" si="4"/>
        <v/>
      </c>
      <c r="G84" s="14" t="str">
        <f>IF(F84&lt;&gt;"",IF($G$4="Recurso",IF(LEFT($G$5,1)="M",VLOOKUP($G$5,'Definición técnica de imagenes'!$A$3:$G$17,5,FALSE),IF($G$5="F1",'Definición técnica de imagenes'!$E$15,'Definición técnica de imagenes'!$F$13)),'Definición técnica de imagenes'!$E$16),"")</f>
        <v/>
      </c>
      <c r="H84" s="14" t="str">
        <f t="shared" si="5"/>
        <v/>
      </c>
      <c r="I84" s="14" t="str">
        <f>IF(OR(B84&lt;&gt;"",J84&lt;&gt;""),IF($G$4="Recurso",IF(LEFT($G$5,1)="M",VLOOKUP($G$5,'Definición técnica de imagenes'!$A$3:$G$17,6,FALSE),IF($G$5="F1","","")),'Definición técnica de imagenes'!$F$16),"")</f>
        <v/>
      </c>
      <c r="J84" s="14"/>
      <c r="K84" s="15"/>
    </row>
    <row r="85" spans="1:11" s="12" customFormat="1" x14ac:dyDescent="0.25">
      <c r="A85" s="13"/>
      <c r="B85" s="13"/>
      <c r="C85" s="13"/>
      <c r="D85" s="14"/>
      <c r="E85" s="14"/>
      <c r="F85" s="14" t="str">
        <f t="shared" si="4"/>
        <v/>
      </c>
      <c r="G85" s="14" t="str">
        <f>IF(F85&lt;&gt;"",IF($G$4="Recurso",IF(LEFT($G$5,1)="M",VLOOKUP($G$5,'Definición técnica de imagenes'!$A$3:$G$17,5,FALSE),IF($G$5="F1",'Definición técnica de imagenes'!$E$15,'Definición técnica de imagenes'!$F$13)),'Definición técnica de imagenes'!$E$16),"")</f>
        <v/>
      </c>
      <c r="H85" s="14" t="str">
        <f t="shared" si="5"/>
        <v/>
      </c>
      <c r="I85" s="14" t="str">
        <f>IF(OR(B85&lt;&gt;"",J85&lt;&gt;""),IF($G$4="Recurso",IF(LEFT($G$5,1)="M",VLOOKUP($G$5,'Definición técnica de imagenes'!$A$3:$G$17,6,FALSE),IF($G$5="F1","","")),'Definición técnica de imagenes'!$F$16),"")</f>
        <v/>
      </c>
      <c r="J85" s="14"/>
      <c r="K85" s="15"/>
    </row>
    <row r="86" spans="1:11" s="12" customFormat="1" x14ac:dyDescent="0.25">
      <c r="A86" s="13"/>
      <c r="B86" s="13"/>
      <c r="C86" s="13"/>
      <c r="D86" s="14"/>
      <c r="E86" s="14"/>
      <c r="F86" s="14" t="str">
        <f t="shared" si="4"/>
        <v/>
      </c>
      <c r="G86" s="14" t="str">
        <f>IF(F86&lt;&gt;"",IF($G$4="Recurso",IF(LEFT($G$5,1)="M",VLOOKUP($G$5,'Definición técnica de imagenes'!$A$3:$G$17,5,FALSE),IF($G$5="F1",'Definición técnica de imagenes'!$E$15,'Definición técnica de imagenes'!$F$13)),'Definición técnica de imagenes'!$E$16),"")</f>
        <v/>
      </c>
      <c r="H86" s="14" t="str">
        <f t="shared" si="5"/>
        <v/>
      </c>
      <c r="I86" s="14" t="str">
        <f>IF(OR(B86&lt;&gt;"",J86&lt;&gt;""),IF($G$4="Recurso",IF(LEFT($G$5,1)="M",VLOOKUP($G$5,'Definición técnica de imagenes'!$A$3:$G$17,6,FALSE),IF($G$5="F1","","")),'Definición técnica de imagenes'!$F$16),"")</f>
        <v/>
      </c>
      <c r="J86" s="14"/>
      <c r="K86" s="15"/>
    </row>
    <row r="87" spans="1:11" s="12" customFormat="1" x14ac:dyDescent="0.25">
      <c r="A87" s="13"/>
      <c r="B87" s="13"/>
      <c r="C87" s="13"/>
      <c r="D87" s="14"/>
      <c r="E87" s="14"/>
      <c r="F87" s="14" t="str">
        <f t="shared" si="4"/>
        <v/>
      </c>
      <c r="G87" s="14" t="str">
        <f>IF(F87&lt;&gt;"",IF($G$4="Recurso",IF(LEFT($G$5,1)="M",VLOOKUP($G$5,'Definición técnica de imagenes'!$A$3:$G$17,5,FALSE),IF($G$5="F1",'Definición técnica de imagenes'!$E$15,'Definición técnica de imagenes'!$F$13)),'Definición técnica de imagenes'!$E$16),"")</f>
        <v/>
      </c>
      <c r="H87" s="14" t="str">
        <f t="shared" si="5"/>
        <v/>
      </c>
      <c r="I87" s="14" t="str">
        <f>IF(OR(B87&lt;&gt;"",J87&lt;&gt;""),IF($G$4="Recurso",IF(LEFT($G$5,1)="M",VLOOKUP($G$5,'Definición técnica de imagenes'!$A$3:$G$17,6,FALSE),IF($G$5="F1","","")),'Definición técnica de imagenes'!$F$16),"")</f>
        <v/>
      </c>
      <c r="J87" s="14"/>
      <c r="K87" s="15"/>
    </row>
    <row r="88" spans="1:11" s="12" customFormat="1" x14ac:dyDescent="0.25">
      <c r="A88" s="13"/>
      <c r="B88" s="13"/>
      <c r="C88" s="13"/>
      <c r="D88" s="14"/>
      <c r="E88" s="14"/>
      <c r="F88" s="14" t="str">
        <f t="shared" si="4"/>
        <v/>
      </c>
      <c r="G88" s="14" t="str">
        <f>IF(F88&lt;&gt;"",IF($G$4="Recurso",IF(LEFT($G$5,1)="M",VLOOKUP($G$5,'Definición técnica de imagenes'!$A$3:$G$17,5,FALSE),IF($G$5="F1",'Definición técnica de imagenes'!$E$15,'Definición técnica de imagenes'!$F$13)),'Definición técnica de imagenes'!$E$16),"")</f>
        <v/>
      </c>
      <c r="H88" s="14" t="str">
        <f t="shared" si="5"/>
        <v/>
      </c>
      <c r="I88" s="14" t="str">
        <f>IF(OR(B88&lt;&gt;"",J88&lt;&gt;""),IF($G$4="Recurso",IF(LEFT($G$5,1)="M",VLOOKUP($G$5,'Definición técnica de imagenes'!$A$3:$G$17,6,FALSE),IF($G$5="F1","","")),'Definición técnica de imagenes'!$F$16),"")</f>
        <v/>
      </c>
      <c r="J88" s="14"/>
      <c r="K88" s="15"/>
    </row>
    <row r="89" spans="1:11" s="12" customFormat="1" x14ac:dyDescent="0.25">
      <c r="A89" s="13"/>
      <c r="B89" s="13"/>
      <c r="C89" s="13"/>
      <c r="D89" s="14"/>
      <c r="E89" s="14"/>
      <c r="F89" s="14" t="str">
        <f t="shared" si="4"/>
        <v/>
      </c>
      <c r="G89" s="14" t="str">
        <f>IF(F89&lt;&gt;"",IF($G$4="Recurso",IF(LEFT($G$5,1)="M",VLOOKUP($G$5,'Definición técnica de imagenes'!$A$3:$G$17,5,FALSE),IF($G$5="F1",'Definición técnica de imagenes'!$E$15,'Definición técnica de imagenes'!$F$13)),'Definición técnica de imagenes'!$E$16),"")</f>
        <v/>
      </c>
      <c r="H89" s="14" t="str">
        <f t="shared" si="5"/>
        <v/>
      </c>
      <c r="I89" s="14" t="str">
        <f>IF(OR(B89&lt;&gt;"",J89&lt;&gt;""),IF($G$4="Recurso",IF(LEFT($G$5,1)="M",VLOOKUP($G$5,'Definición técnica de imagenes'!$A$3:$G$17,6,FALSE),IF($G$5="F1","","")),'Definición técnica de imagenes'!$F$16),"")</f>
        <v/>
      </c>
      <c r="J89" s="14"/>
      <c r="K89" s="15"/>
    </row>
    <row r="90" spans="1:11" s="12" customFormat="1" x14ac:dyDescent="0.25">
      <c r="A90" s="13"/>
      <c r="B90" s="13"/>
      <c r="C90" s="13"/>
      <c r="D90" s="14"/>
      <c r="E90" s="14"/>
      <c r="F90" s="14" t="str">
        <f t="shared" si="4"/>
        <v/>
      </c>
      <c r="G90" s="14" t="str">
        <f>IF(F90&lt;&gt;"",IF($G$4="Recurso",IF(LEFT($G$5,1)="M",VLOOKUP($G$5,'Definición técnica de imagenes'!$A$3:$G$17,5,FALSE),IF($G$5="F1",'Definición técnica de imagenes'!$E$15,'Definición técnica de imagenes'!$F$13)),'Definición técnica de imagenes'!$E$16),"")</f>
        <v/>
      </c>
      <c r="H90" s="14" t="str">
        <f t="shared" si="5"/>
        <v/>
      </c>
      <c r="I90" s="14" t="str">
        <f>IF(OR(B90&lt;&gt;"",J90&lt;&gt;""),IF($G$4="Recurso",IF(LEFT($G$5,1)="M",VLOOKUP($G$5,'Definición técnica de imagenes'!$A$3:$G$17,6,FALSE),IF($G$5="F1","","")),'Definición técnica de imagenes'!$F$16),"")</f>
        <v/>
      </c>
      <c r="J90" s="14"/>
      <c r="K90" s="15"/>
    </row>
    <row r="91" spans="1:11" s="12" customFormat="1" x14ac:dyDescent="0.25">
      <c r="A91" s="13"/>
      <c r="B91" s="13"/>
      <c r="C91" s="13"/>
      <c r="D91" s="14"/>
      <c r="E91" s="14"/>
      <c r="F91" s="14" t="str">
        <f t="shared" si="4"/>
        <v/>
      </c>
      <c r="G91" s="14" t="str">
        <f>IF(F91&lt;&gt;"",IF($G$4="Recurso",IF(LEFT($G$5,1)="M",VLOOKUP($G$5,'Definición técnica de imagenes'!$A$3:$G$17,5,FALSE),IF($G$5="F1",'Definición técnica de imagenes'!$E$15,'Definición técnica de imagenes'!$F$13)),'Definición técnica de imagenes'!$E$16),"")</f>
        <v/>
      </c>
      <c r="H91" s="14" t="str">
        <f t="shared" si="5"/>
        <v/>
      </c>
      <c r="I91" s="14" t="str">
        <f>IF(OR(B91&lt;&gt;"",J91&lt;&gt;""),IF($G$4="Recurso",IF(LEFT($G$5,1)="M",VLOOKUP($G$5,'Definición técnica de imagenes'!$A$3:$G$17,6,FALSE),IF($G$5="F1","","")),'Definición técnica de imagenes'!$F$16),"")</f>
        <v/>
      </c>
      <c r="J91" s="14"/>
      <c r="K91" s="15"/>
    </row>
    <row r="92" spans="1:11" s="12" customFormat="1" x14ac:dyDescent="0.25">
      <c r="A92" s="13"/>
      <c r="B92" s="13"/>
      <c r="C92" s="13"/>
      <c r="D92" s="14"/>
      <c r="E92" s="14"/>
      <c r="F92" s="14" t="str">
        <f t="shared" si="4"/>
        <v/>
      </c>
      <c r="G92" s="14" t="str">
        <f>IF(F92&lt;&gt;"",IF($G$4="Recurso",IF(LEFT($G$5,1)="M",VLOOKUP($G$5,'Definición técnica de imagenes'!$A$3:$G$17,5,FALSE),IF($G$5="F1",'Definición técnica de imagenes'!$E$15,'Definición técnica de imagenes'!$F$13)),'Definición técnica de imagenes'!$E$16),"")</f>
        <v/>
      </c>
      <c r="H92" s="14" t="str">
        <f t="shared" si="5"/>
        <v/>
      </c>
      <c r="I92" s="14" t="str">
        <f>IF(OR(B92&lt;&gt;"",J92&lt;&gt;""),IF($G$4="Recurso",IF(LEFT($G$5,1)="M",VLOOKUP($G$5,'Definición técnica de imagenes'!$A$3:$G$17,6,FALSE),IF($G$5="F1","","")),'Definición técnica de imagenes'!$F$16),"")</f>
        <v/>
      </c>
      <c r="J92" s="14"/>
      <c r="K92" s="15"/>
    </row>
    <row r="93" spans="1:11" s="12" customFormat="1" x14ac:dyDescent="0.25">
      <c r="A93" s="13"/>
      <c r="B93" s="13"/>
      <c r="C93" s="13"/>
      <c r="D93" s="14"/>
      <c r="E93" s="14"/>
      <c r="F93" s="14" t="str">
        <f t="shared" si="4"/>
        <v/>
      </c>
      <c r="G93" s="14" t="str">
        <f>IF(F93&lt;&gt;"",IF($G$4="Recurso",IF(LEFT($G$5,1)="M",VLOOKUP($G$5,'Definición técnica de imagenes'!$A$3:$G$17,5,FALSE),IF($G$5="F1",'Definición técnica de imagenes'!$E$15,'Definición técnica de imagenes'!$F$13)),'Definición técnica de imagenes'!$E$16),"")</f>
        <v/>
      </c>
      <c r="H93" s="14" t="str">
        <f t="shared" si="5"/>
        <v/>
      </c>
      <c r="I93" s="14" t="str">
        <f>IF(OR(B93&lt;&gt;"",J93&lt;&gt;""),IF($G$4="Recurso",IF(LEFT($G$5,1)="M",VLOOKUP($G$5,'Definición técnica de imagenes'!$A$3:$G$17,6,FALSE),IF($G$5="F1","","")),'Definición técnica de imagenes'!$F$16),"")</f>
        <v/>
      </c>
      <c r="J93" s="14"/>
      <c r="K93" s="15"/>
    </row>
    <row r="94" spans="1:11" s="12" customFormat="1" x14ac:dyDescent="0.25">
      <c r="A94" s="13"/>
      <c r="B94" s="13"/>
      <c r="C94" s="13"/>
      <c r="D94" s="14"/>
      <c r="E94" s="14"/>
      <c r="F94" s="14" t="str">
        <f t="shared" si="4"/>
        <v/>
      </c>
      <c r="G94" s="14" t="str">
        <f>IF(F94&lt;&gt;"",IF($G$4="Recurso",IF(LEFT($G$5,1)="M",VLOOKUP($G$5,'Definición técnica de imagenes'!$A$3:$G$17,5,FALSE),IF($G$5="F1",'Definición técnica de imagenes'!$E$15,'Definición técnica de imagenes'!$F$13)),'Definición técnica de imagenes'!$E$16),"")</f>
        <v/>
      </c>
      <c r="H94" s="14" t="str">
        <f t="shared" si="5"/>
        <v/>
      </c>
      <c r="I94" s="14" t="str">
        <f>IF(OR(B94&lt;&gt;"",J94&lt;&gt;""),IF($G$4="Recurso",IF(LEFT($G$5,1)="M",VLOOKUP($G$5,'Definición técnica de imagenes'!$A$3:$G$17,6,FALSE),IF($G$5="F1","","")),'Definición técnica de imagenes'!$F$16),"")</f>
        <v/>
      </c>
      <c r="J94" s="14"/>
      <c r="K94" s="15"/>
    </row>
    <row r="95" spans="1:11" s="12" customFormat="1" x14ac:dyDescent="0.25">
      <c r="A95" s="13"/>
      <c r="B95" s="13"/>
      <c r="C95" s="13"/>
      <c r="D95" s="14"/>
      <c r="E95" s="14"/>
      <c r="F95" s="14" t="str">
        <f t="shared" si="4"/>
        <v/>
      </c>
      <c r="G95" s="14" t="str">
        <f>IF(F95&lt;&gt;"",IF($G$4="Recurso",IF(LEFT($G$5,1)="M",VLOOKUP($G$5,'Definición técnica de imagenes'!$A$3:$G$17,5,FALSE),IF($G$5="F1",'Definición técnica de imagenes'!$E$15,'Definición técnica de imagenes'!$F$13)),'Definición técnica de imagenes'!$E$16),"")</f>
        <v/>
      </c>
      <c r="H95" s="14" t="str">
        <f t="shared" si="5"/>
        <v/>
      </c>
      <c r="I95" s="14" t="str">
        <f>IF(OR(B95&lt;&gt;"",J95&lt;&gt;""),IF($G$4="Recurso",IF(LEFT($G$5,1)="M",VLOOKUP($G$5,'Definición técnica de imagenes'!$A$3:$G$17,6,FALSE),IF($G$5="F1","","")),'Definición técnica de imagenes'!$F$16),"")</f>
        <v/>
      </c>
      <c r="J95" s="14"/>
      <c r="K95" s="15"/>
    </row>
    <row r="96" spans="1:11" s="12" customFormat="1" x14ac:dyDescent="0.25">
      <c r="A96" s="13"/>
      <c r="B96" s="13"/>
      <c r="C96" s="13"/>
      <c r="D96" s="14"/>
      <c r="E96" s="14"/>
      <c r="F96" s="14" t="str">
        <f t="shared" si="4"/>
        <v/>
      </c>
      <c r="G96" s="14" t="str">
        <f>IF(F96&lt;&gt;"",IF($G$4="Recurso",IF(LEFT($G$5,1)="M",VLOOKUP($G$5,'Definición técnica de imagenes'!$A$3:$G$17,5,FALSE),IF($G$5="F1",'Definición técnica de imagenes'!$E$15,'Definición técnica de imagenes'!$F$13)),'Definición técnica de imagenes'!$E$16),"")</f>
        <v/>
      </c>
      <c r="H96" s="14" t="str">
        <f t="shared" si="5"/>
        <v/>
      </c>
      <c r="I96" s="14" t="str">
        <f>IF(OR(B96&lt;&gt;"",J96&lt;&gt;""),IF($G$4="Recurso",IF(LEFT($G$5,1)="M",VLOOKUP($G$5,'Definición técnica de imagenes'!$A$3:$G$17,6,FALSE),IF($G$5="F1","","")),'Definición técnica de imagenes'!$F$16),"")</f>
        <v/>
      </c>
      <c r="J96" s="14"/>
      <c r="K96" s="15"/>
    </row>
    <row r="97" spans="1:11" s="12" customFormat="1" x14ac:dyDescent="0.25">
      <c r="A97" s="13"/>
      <c r="B97" s="13"/>
      <c r="C97" s="13"/>
      <c r="D97" s="14"/>
      <c r="E97" s="14"/>
      <c r="F97" s="14" t="str">
        <f t="shared" si="4"/>
        <v/>
      </c>
      <c r="G97" s="14" t="str">
        <f>IF(F97&lt;&gt;"",IF($G$4="Recurso",IF(LEFT($G$5,1)="M",VLOOKUP($G$5,'Definición técnica de imagenes'!$A$3:$G$17,5,FALSE),IF($G$5="F1",'Definición técnica de imagenes'!$E$15,'Definición técnica de imagenes'!$F$13)),'Definición técnica de imagenes'!$E$16),"")</f>
        <v/>
      </c>
      <c r="H97" s="14" t="str">
        <f t="shared" si="5"/>
        <v/>
      </c>
      <c r="I97" s="14" t="str">
        <f>IF(OR(B97&lt;&gt;"",J97&lt;&gt;""),IF($G$4="Recurso",IF(LEFT($G$5,1)="M",VLOOKUP($G$5,'Definición técnica de imagenes'!$A$3:$G$17,6,FALSE),IF($G$5="F1","","")),'Definición técnica de imagenes'!$F$16),"")</f>
        <v/>
      </c>
      <c r="J97" s="14"/>
      <c r="K97" s="15"/>
    </row>
    <row r="98" spans="1:11" s="12" customFormat="1" x14ac:dyDescent="0.25">
      <c r="A98" s="13"/>
      <c r="B98" s="13"/>
      <c r="C98" s="13"/>
      <c r="D98" s="14"/>
      <c r="E98" s="14"/>
      <c r="F98" s="14" t="str">
        <f t="shared" si="4"/>
        <v/>
      </c>
      <c r="G98" s="14" t="str">
        <f>IF(F98&lt;&gt;"",IF($G$4="Recurso",IF(LEFT($G$5,1)="M",VLOOKUP($G$5,'Definición técnica de imagenes'!$A$3:$G$17,5,FALSE),IF($G$5="F1",'Definición técnica de imagenes'!$E$15,'Definición técnica de imagenes'!$F$13)),'Definición técnica de imagenes'!$E$16),"")</f>
        <v/>
      </c>
      <c r="H98" s="14" t="str">
        <f t="shared" si="5"/>
        <v/>
      </c>
      <c r="I98" s="14" t="str">
        <f>IF(OR(B98&lt;&gt;"",J98&lt;&gt;""),IF($G$4="Recurso",IF(LEFT($G$5,1)="M",VLOOKUP($G$5,'Definición técnica de imagenes'!$A$3:$G$17,6,FALSE),IF($G$5="F1","","")),'Definición técnica de imagenes'!$F$16),"")</f>
        <v/>
      </c>
      <c r="J98" s="14"/>
      <c r="K98" s="15"/>
    </row>
    <row r="99" spans="1:11" s="12" customFormat="1" x14ac:dyDescent="0.25">
      <c r="A99" s="13"/>
      <c r="B99" s="13"/>
      <c r="C99" s="13"/>
      <c r="D99" s="14"/>
      <c r="E99" s="14"/>
      <c r="F99" s="14" t="str">
        <f t="shared" si="4"/>
        <v/>
      </c>
      <c r="G99" s="14" t="str">
        <f>IF(F99&lt;&gt;"",IF($G$4="Recurso",IF(LEFT($G$5,1)="M",VLOOKUP($G$5,'Definición técnica de imagenes'!$A$3:$G$17,5,FALSE),IF($G$5="F1",'Definición técnica de imagenes'!$E$15,'Definición técnica de imagenes'!$F$13)),'Definición técnica de imagenes'!$E$16),"")</f>
        <v/>
      </c>
      <c r="H99" s="14" t="str">
        <f t="shared" si="5"/>
        <v/>
      </c>
      <c r="I99" s="14" t="str">
        <f>IF(OR(B99&lt;&gt;"",J99&lt;&gt;""),IF($G$4="Recurso",IF(LEFT($G$5,1)="M",VLOOKUP($G$5,'Definición técnica de imagenes'!$A$3:$G$17,6,FALSE),IF($G$5="F1","","")),'Definición técnica de imagenes'!$F$16),"")</f>
        <v/>
      </c>
      <c r="J99" s="14"/>
      <c r="K99" s="15"/>
    </row>
    <row r="100" spans="1:11" s="12" customFormat="1" x14ac:dyDescent="0.25">
      <c r="A100" s="13"/>
      <c r="B100" s="13"/>
      <c r="C100" s="13"/>
      <c r="D100" s="14"/>
      <c r="E100" s="14"/>
      <c r="F100" s="14" t="str">
        <f t="shared" si="4"/>
        <v/>
      </c>
      <c r="G100" s="14" t="str">
        <f>IF(F100&lt;&gt;"",IF($G$4="Recurso",IF(LEFT($G$5,1)="M",VLOOKUP($G$5,'Definición técnica de imagenes'!$A$3:$G$17,5,FALSE),IF($G$5="F1",'Definición técnica de imagenes'!$E$15,'Definición técnica de imagenes'!$F$13)),'Definición técnica de imagenes'!$E$16),"")</f>
        <v/>
      </c>
      <c r="H100" s="14" t="str">
        <f t="shared" si="5"/>
        <v/>
      </c>
      <c r="I100" s="14" t="str">
        <f>IF(OR(B100&lt;&gt;"",J100&lt;&gt;""),IF($G$4="Recurso",IF(LEFT($G$5,1)="M",VLOOKUP($G$5,'Definición técnica de imagenes'!$A$3:$G$17,6,FALSE),IF($G$5="F1","","")),'Definición técnica de imagenes'!$F$16),"")</f>
        <v/>
      </c>
      <c r="J100" s="14"/>
      <c r="K100" s="15"/>
    </row>
    <row r="101" spans="1:11" s="12" customFormat="1" x14ac:dyDescent="0.25">
      <c r="A101" s="13"/>
      <c r="B101" s="13"/>
      <c r="C101" s="13"/>
      <c r="D101" s="14"/>
      <c r="E101" s="14"/>
      <c r="F101" s="14" t="str">
        <f t="shared" si="4"/>
        <v/>
      </c>
      <c r="G101" s="14" t="str">
        <f>IF(F101&lt;&gt;"",IF($G$4="Recurso",IF(LEFT($G$5,1)="M",VLOOKUP($G$5,'Definición técnica de imagenes'!$A$3:$G$17,5,FALSE),IF($G$5="F1",'Definición técnica de imagenes'!$E$15,'Definición técnica de imagenes'!$F$13)),'Definición técnica de imagenes'!$E$16),"")</f>
        <v/>
      </c>
      <c r="H101" s="14" t="str">
        <f t="shared" si="5"/>
        <v/>
      </c>
      <c r="I101" s="14" t="str">
        <f>IF(OR(B101&lt;&gt;"",J101&lt;&gt;""),IF($G$4="Recurso",IF(LEFT($G$5,1)="M",VLOOKUP($G$5,'Definición técnica de imagenes'!$A$3:$G$17,6,FALSE),IF($G$5="F1","","")),'Definición técnica de imagenes'!$F$16),"")</f>
        <v/>
      </c>
      <c r="J101" s="14"/>
      <c r="K101" s="15"/>
    </row>
    <row r="102" spans="1:11" s="12" customFormat="1" x14ac:dyDescent="0.25">
      <c r="A102" s="13"/>
      <c r="B102" s="13"/>
      <c r="C102" s="13"/>
      <c r="D102" s="14"/>
      <c r="E102" s="14"/>
      <c r="F102" s="14" t="str">
        <f t="shared" si="4"/>
        <v/>
      </c>
      <c r="G102" s="14" t="str">
        <f>IF(F102&lt;&gt;"",IF($G$4="Recurso",IF(LEFT($G$5,1)="M",VLOOKUP($G$5,'Definición técnica de imagenes'!$A$3:$G$17,5,FALSE),IF($G$5="F1",'Definición técnica de imagenes'!$E$15,'Definición técnica de imagenes'!$F$13)),'Definición técnica de imagenes'!$E$16),"")</f>
        <v/>
      </c>
      <c r="H102" s="14" t="str">
        <f t="shared" si="5"/>
        <v/>
      </c>
      <c r="I102" s="14" t="str">
        <f>IF(OR(B102&lt;&gt;"",J102&lt;&gt;""),IF($G$4="Recurso",IF(LEFT($G$5,1)="M",VLOOKUP($G$5,'Definición técnica de imagenes'!$A$3:$G$17,6,FALSE),IF($G$5="F1","","")),'Definición técnica de imagenes'!$F$16),"")</f>
        <v/>
      </c>
      <c r="J102" s="14"/>
      <c r="K102" s="15"/>
    </row>
    <row r="103" spans="1:11" s="12" customFormat="1" x14ac:dyDescent="0.25">
      <c r="A103" s="13"/>
      <c r="B103" s="13"/>
      <c r="C103" s="13"/>
      <c r="D103" s="14"/>
      <c r="E103" s="14"/>
      <c r="F103" s="14" t="str">
        <f t="shared" si="4"/>
        <v/>
      </c>
      <c r="G103" s="14" t="str">
        <f>IF(F103&lt;&gt;"",IF($G$4="Recurso",IF(LEFT($G$5,1)="M",VLOOKUP($G$5,'Definición técnica de imagenes'!$A$3:$G$17,5,FALSE),IF($G$5="F1",'Definición técnica de imagenes'!$E$15,'Definición técnica de imagenes'!$F$13)),'Definición técnica de imagenes'!$E$16),"")</f>
        <v/>
      </c>
      <c r="H103" s="14" t="str">
        <f t="shared" si="5"/>
        <v/>
      </c>
      <c r="I103" s="14" t="str">
        <f>IF(OR(B103&lt;&gt;"",J103&lt;&gt;""),IF($G$4="Recurso",IF(LEFT($G$5,1)="M",VLOOKUP($G$5,'Definición técnica de imagenes'!$A$3:$G$17,6,FALSE),IF($G$5="F1","","")),'Definición técnica de imagenes'!$F$16),"")</f>
        <v/>
      </c>
      <c r="J103" s="14"/>
      <c r="K103" s="15"/>
    </row>
    <row r="104" spans="1:11" s="12" customFormat="1" x14ac:dyDescent="0.25">
      <c r="A104" s="13"/>
      <c r="B104" s="13"/>
      <c r="C104" s="13"/>
      <c r="D104" s="14"/>
      <c r="E104" s="14"/>
      <c r="F104" s="14" t="str">
        <f t="shared" si="4"/>
        <v/>
      </c>
      <c r="G104" s="14" t="str">
        <f>IF(F104&lt;&gt;"",IF($G$4="Recurso",IF(LEFT($G$5,1)="M",VLOOKUP($G$5,'Definición técnica de imagenes'!$A$3:$G$17,5,FALSE),IF($G$5="F1",'Definición técnica de imagenes'!$E$15,'Definición técnica de imagenes'!$F$13)),'Definición técnica de imagenes'!$E$16),"")</f>
        <v/>
      </c>
      <c r="H104" s="14" t="str">
        <f t="shared" si="5"/>
        <v/>
      </c>
      <c r="I104" s="14" t="str">
        <f>IF(OR(B104&lt;&gt;"",J104&lt;&gt;""),IF($G$4="Recurso",IF(LEFT($G$5,1)="M",VLOOKUP($G$5,'Definición técnica de imagenes'!$A$3:$G$17,6,FALSE),IF($G$5="F1","","")),'Definición técnica de imagenes'!$F$16),"")</f>
        <v/>
      </c>
      <c r="J104" s="14"/>
      <c r="K104" s="15"/>
    </row>
    <row r="105" spans="1:11" s="12" customFormat="1" x14ac:dyDescent="0.25">
      <c r="A105" s="13"/>
      <c r="B105" s="13"/>
      <c r="C105" s="13"/>
      <c r="D105" s="14"/>
      <c r="E105" s="14"/>
      <c r="F105" s="14" t="str">
        <f t="shared" si="4"/>
        <v/>
      </c>
      <c r="G105" s="14" t="str">
        <f>IF(F105&lt;&gt;"",IF($G$4="Recurso",IF(LEFT($G$5,1)="M",VLOOKUP($G$5,'Definición técnica de imagenes'!$A$3:$G$17,5,FALSE),IF($G$5="F1",'Definición técnica de imagenes'!$E$15,'Definición técnica de imagenes'!$F$13)),'Definición técnica de imagenes'!$E$16),"")</f>
        <v/>
      </c>
      <c r="H105" s="14" t="str">
        <f t="shared" si="5"/>
        <v/>
      </c>
      <c r="I105" s="14" t="str">
        <f>IF(OR(B105&lt;&gt;"",J105&lt;&gt;""),IF($G$4="Recurso",IF(LEFT($G$5,1)="M",VLOOKUP($G$5,'Definición técnica de imagenes'!$A$3:$G$17,6,FALSE),IF($G$5="F1","","")),'Definición técnica de imagenes'!$F$16),"")</f>
        <v/>
      </c>
      <c r="J105" s="14"/>
      <c r="K105" s="15"/>
    </row>
    <row r="106" spans="1:11" s="12" customFormat="1" x14ac:dyDescent="0.25">
      <c r="A106" s="13"/>
      <c r="B106" s="13"/>
      <c r="C106" s="13"/>
      <c r="D106" s="14"/>
      <c r="E106" s="14"/>
      <c r="F106" s="14" t="str">
        <f t="shared" si="4"/>
        <v/>
      </c>
      <c r="G106" s="14" t="str">
        <f>IF(F106&lt;&gt;"",IF($G$4="Recurso",IF(LEFT($G$5,1)="M",VLOOKUP($G$5,'Definición técnica de imagenes'!$A$3:$G$17,5,FALSE),IF($G$5="F1",'Definición técnica de imagenes'!$E$15,'Definición técnica de imagenes'!$F$13)),'Definición técnica de imagenes'!$E$16),"")</f>
        <v/>
      </c>
      <c r="H106" s="14" t="str">
        <f t="shared" si="5"/>
        <v/>
      </c>
      <c r="I106" s="14" t="str">
        <f>IF(OR(B106&lt;&gt;"",J106&lt;&gt;""),IF($G$4="Recurso",IF(LEFT($G$5,1)="M",VLOOKUP($G$5,'Definición técnica de imagenes'!$A$3:$G$17,6,FALSE),IF($G$5="F1","","")),'Definición técnica de imagenes'!$F$16),"")</f>
        <v/>
      </c>
      <c r="J106" s="14"/>
      <c r="K106" s="15"/>
    </row>
    <row r="107" spans="1:11" s="12" customFormat="1" x14ac:dyDescent="0.25">
      <c r="A107" s="13"/>
      <c r="B107" s="13"/>
      <c r="C107" s="13"/>
      <c r="D107" s="14"/>
      <c r="E107" s="14"/>
      <c r="F107" s="14" t="str">
        <f t="shared" si="4"/>
        <v/>
      </c>
      <c r="G107" s="14" t="str">
        <f>IF(F107&lt;&gt;"",IF($G$4="Recurso",IF(LEFT($G$5,1)="M",VLOOKUP($G$5,'Definición técnica de imagenes'!$A$3:$G$17,5,FALSE),IF($G$5="F1",'Definición técnica de imagenes'!$E$15,'Definición técnica de imagenes'!$F$13)),'Definición técnica de imagenes'!$E$16),"")</f>
        <v/>
      </c>
      <c r="H107" s="14" t="str">
        <f t="shared" si="5"/>
        <v/>
      </c>
      <c r="I107" s="14" t="str">
        <f>IF(OR(B107&lt;&gt;"",J107&lt;&gt;""),IF($G$4="Recurso",IF(LEFT($G$5,1)="M",VLOOKUP($G$5,'Definición técnica de imagenes'!$A$3:$G$17,6,FALSE),IF($G$5="F1","","")),'Definición técnica de imagenes'!$F$16),"")</f>
        <v/>
      </c>
      <c r="J107" s="14"/>
      <c r="K107" s="15"/>
    </row>
    <row r="108" spans="1:11" s="12" customFormat="1" x14ac:dyDescent="0.25">
      <c r="A108" s="13"/>
      <c r="B108" s="13"/>
      <c r="C108" s="13"/>
      <c r="D108" s="14"/>
      <c r="E108" s="14"/>
      <c r="F108" s="14" t="str">
        <f t="shared" si="4"/>
        <v/>
      </c>
      <c r="G108" s="14" t="str">
        <f>IF(F108&lt;&gt;"",IF($G$4="Recurso",IF(LEFT($G$5,1)="M",VLOOKUP($G$5,'Definición técnica de imagenes'!$A$3:$G$17,5,FALSE),IF($G$5="F1",'Definición técnica de imagenes'!$E$15,'Definición técnica de imagenes'!$F$13)),'Definición técnica de imagenes'!$E$16),"")</f>
        <v/>
      </c>
      <c r="H108" s="14" t="str">
        <f t="shared" si="5"/>
        <v/>
      </c>
      <c r="I108" s="14" t="str">
        <f>IF(OR(B108&lt;&gt;"",J108&lt;&gt;""),IF($G$4="Recurso",IF(LEFT($G$5,1)="M",VLOOKUP($G$5,'Definición técnica de imagenes'!$A$3:$G$17,6,FALSE),IF($G$5="F1","","")),'Definición técnica de imagenes'!$F$16),"")</f>
        <v/>
      </c>
      <c r="J108" s="14"/>
      <c r="K108"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37" customWidth="1"/>
    <col min="2" max="2" width="11" style="37"/>
    <col min="3" max="3" width="13.875" style="37" customWidth="1"/>
    <col min="4" max="4" width="11.375" style="37" customWidth="1"/>
    <col min="5" max="7" width="11" style="37"/>
    <col min="8" max="11" width="11" style="37" hidden="1" customWidth="1"/>
    <col min="12" max="16384" width="11" style="37"/>
  </cols>
  <sheetData>
    <row r="1" spans="1:11" ht="16.5" thickBot="1" x14ac:dyDescent="0.3">
      <c r="A1" s="101" t="s">
        <v>39</v>
      </c>
      <c r="B1" s="102"/>
      <c r="C1" s="102"/>
      <c r="D1" s="102"/>
      <c r="E1" s="102"/>
      <c r="F1" s="103"/>
    </row>
    <row r="2" spans="1:11" x14ac:dyDescent="0.25">
      <c r="A2" s="45" t="s">
        <v>43</v>
      </c>
      <c r="B2" s="46"/>
      <c r="C2" s="104" t="s">
        <v>14</v>
      </c>
      <c r="D2" s="105"/>
      <c r="E2" s="106"/>
      <c r="F2" s="47"/>
    </row>
    <row r="3" spans="1:11" ht="63" x14ac:dyDescent="0.25">
      <c r="A3" s="48" t="s">
        <v>44</v>
      </c>
      <c r="B3" s="46"/>
      <c r="C3" s="110" t="s">
        <v>15</v>
      </c>
      <c r="D3" s="111"/>
      <c r="E3" s="112"/>
      <c r="F3" s="47"/>
      <c r="H3" s="37" t="s">
        <v>19</v>
      </c>
      <c r="I3" s="37" t="s">
        <v>20</v>
      </c>
      <c r="J3" s="37" t="s">
        <v>21</v>
      </c>
      <c r="K3" s="37" t="s">
        <v>53</v>
      </c>
    </row>
    <row r="4" spans="1:11" ht="31.5" x14ac:dyDescent="0.25">
      <c r="A4" s="45" t="s">
        <v>45</v>
      </c>
      <c r="B4" s="46"/>
      <c r="C4" s="41" t="s">
        <v>16</v>
      </c>
      <c r="D4" s="40" t="s">
        <v>17</v>
      </c>
      <c r="E4" s="44" t="s">
        <v>18</v>
      </c>
      <c r="F4" s="47"/>
      <c r="H4" s="37" t="s">
        <v>22</v>
      </c>
      <c r="I4" s="37" t="s">
        <v>26</v>
      </c>
      <c r="J4" s="37">
        <v>1</v>
      </c>
      <c r="K4" s="37">
        <v>1</v>
      </c>
    </row>
    <row r="5" spans="1:11" ht="79.5" thickBot="1" x14ac:dyDescent="0.3">
      <c r="A5" s="48" t="s">
        <v>46</v>
      </c>
      <c r="B5" s="46"/>
      <c r="C5" s="43" t="s">
        <v>36</v>
      </c>
      <c r="D5" s="113" t="str">
        <f>CONCATENATE(H21,"_",I21,"_",J21,"_CO")</f>
        <v>LE_07_04_CO</v>
      </c>
      <c r="E5" s="114"/>
      <c r="F5" s="47"/>
      <c r="H5" s="37" t="s">
        <v>23</v>
      </c>
      <c r="I5" s="37" t="s">
        <v>27</v>
      </c>
      <c r="J5" s="37">
        <v>2</v>
      </c>
      <c r="K5" s="37">
        <v>2</v>
      </c>
    </row>
    <row r="6" spans="1:11" ht="32.25" thickBot="1" x14ac:dyDescent="0.3">
      <c r="A6" s="45" t="s">
        <v>11</v>
      </c>
      <c r="B6" s="46"/>
      <c r="C6" s="46"/>
      <c r="D6" s="46"/>
      <c r="E6" s="46"/>
      <c r="F6" s="47"/>
      <c r="H6" s="37" t="s">
        <v>24</v>
      </c>
      <c r="I6" s="37" t="s">
        <v>28</v>
      </c>
      <c r="J6" s="37">
        <v>3</v>
      </c>
      <c r="K6" s="37">
        <v>3</v>
      </c>
    </row>
    <row r="7" spans="1:11" ht="48" thickBot="1" x14ac:dyDescent="0.3">
      <c r="A7" s="48" t="s">
        <v>12</v>
      </c>
      <c r="B7" s="46"/>
      <c r="C7" s="77" t="s">
        <v>144</v>
      </c>
      <c r="D7" s="99" t="str">
        <f>CONCATENATE("SolicitudGrafica_",D5,".xls")</f>
        <v>SolicitudGrafica_LE_07_04_CO.xls</v>
      </c>
      <c r="E7" s="99"/>
      <c r="F7" s="100"/>
      <c r="H7" s="37" t="s">
        <v>25</v>
      </c>
      <c r="I7" s="37" t="s">
        <v>29</v>
      </c>
      <c r="J7" s="37">
        <v>4</v>
      </c>
      <c r="K7" s="37">
        <v>4</v>
      </c>
    </row>
    <row r="8" spans="1:11" ht="47.25" x14ac:dyDescent="0.25">
      <c r="A8" s="48" t="s">
        <v>54</v>
      </c>
      <c r="B8" s="46"/>
      <c r="C8" s="46"/>
      <c r="D8" s="46"/>
      <c r="E8" s="46"/>
      <c r="F8" s="47"/>
      <c r="I8" s="37" t="s">
        <v>30</v>
      </c>
      <c r="J8" s="37">
        <v>5</v>
      </c>
      <c r="K8" s="37">
        <v>5</v>
      </c>
    </row>
    <row r="9" spans="1:11" ht="47.25" x14ac:dyDescent="0.25">
      <c r="A9" s="48" t="s">
        <v>13</v>
      </c>
      <c r="B9" s="46"/>
      <c r="C9" s="46"/>
      <c r="D9" s="46"/>
      <c r="E9" s="46"/>
      <c r="F9" s="47"/>
      <c r="I9" s="37" t="s">
        <v>31</v>
      </c>
      <c r="J9" s="37">
        <v>6</v>
      </c>
      <c r="K9" s="37">
        <v>6</v>
      </c>
    </row>
    <row r="10" spans="1:11" ht="32.25" thickBot="1" x14ac:dyDescent="0.3">
      <c r="A10" s="49" t="s">
        <v>37</v>
      </c>
      <c r="B10" s="50"/>
      <c r="C10" s="50"/>
      <c r="D10" s="50"/>
      <c r="E10" s="50"/>
      <c r="F10" s="51"/>
      <c r="I10" s="37" t="s">
        <v>32</v>
      </c>
      <c r="J10" s="37">
        <v>7</v>
      </c>
      <c r="K10" s="37">
        <v>7</v>
      </c>
    </row>
    <row r="11" spans="1:11" x14ac:dyDescent="0.25">
      <c r="I11" s="37" t="s">
        <v>33</v>
      </c>
      <c r="J11" s="37">
        <v>8</v>
      </c>
      <c r="K11" s="37">
        <v>8</v>
      </c>
    </row>
    <row r="12" spans="1:11" ht="16.5" thickBot="1" x14ac:dyDescent="0.3">
      <c r="I12" s="37" t="s">
        <v>38</v>
      </c>
      <c r="J12" s="37">
        <v>9</v>
      </c>
      <c r="K12" s="37">
        <v>9</v>
      </c>
    </row>
    <row r="13" spans="1:11" x14ac:dyDescent="0.25">
      <c r="A13" s="101" t="s">
        <v>42</v>
      </c>
      <c r="B13" s="102"/>
      <c r="C13" s="102"/>
      <c r="D13" s="102"/>
      <c r="E13" s="102"/>
      <c r="F13" s="103"/>
      <c r="I13" s="37" t="s">
        <v>34</v>
      </c>
      <c r="J13" s="37">
        <v>10</v>
      </c>
      <c r="K13" s="37">
        <v>10</v>
      </c>
    </row>
    <row r="14" spans="1:11" ht="16.5" thickBot="1" x14ac:dyDescent="0.3">
      <c r="A14" s="48"/>
      <c r="B14" s="46"/>
      <c r="C14" s="46"/>
      <c r="D14" s="46"/>
      <c r="E14" s="46"/>
      <c r="F14" s="47"/>
      <c r="I14" s="37" t="s">
        <v>35</v>
      </c>
      <c r="J14" s="37">
        <v>11</v>
      </c>
      <c r="K14" s="37">
        <v>11</v>
      </c>
    </row>
    <row r="15" spans="1:11" x14ac:dyDescent="0.25">
      <c r="A15" s="45" t="s">
        <v>47</v>
      </c>
      <c r="B15" s="46"/>
      <c r="C15" s="104" t="s">
        <v>50</v>
      </c>
      <c r="D15" s="105"/>
      <c r="E15" s="105"/>
      <c r="F15" s="106"/>
      <c r="J15" s="37">
        <v>12</v>
      </c>
      <c r="K15" s="37">
        <v>12</v>
      </c>
    </row>
    <row r="16" spans="1:11" ht="67.150000000000006" customHeight="1" x14ac:dyDescent="0.25">
      <c r="A16" s="48" t="s">
        <v>48</v>
      </c>
      <c r="B16" s="46"/>
      <c r="C16" s="41" t="s">
        <v>16</v>
      </c>
      <c r="D16" s="40" t="s">
        <v>17</v>
      </c>
      <c r="E16" s="40" t="s">
        <v>18</v>
      </c>
      <c r="F16" s="42" t="s">
        <v>51</v>
      </c>
      <c r="J16" s="37">
        <v>13</v>
      </c>
      <c r="K16" s="37">
        <v>13</v>
      </c>
    </row>
    <row r="17" spans="1:11" ht="32.1" customHeight="1" thickBot="1" x14ac:dyDescent="0.3">
      <c r="A17" s="45" t="s">
        <v>45</v>
      </c>
      <c r="B17" s="46"/>
      <c r="C17" s="43" t="s">
        <v>36</v>
      </c>
      <c r="D17" s="107" t="str">
        <f>CONCATENATE(H21,"_",I21,"_",J21,"_",K45)</f>
        <v>LE_07_04_REC10</v>
      </c>
      <c r="E17" s="108"/>
      <c r="F17" s="109"/>
      <c r="J17" s="37">
        <v>14</v>
      </c>
      <c r="K17" s="37">
        <v>14</v>
      </c>
    </row>
    <row r="18" spans="1:11" ht="79.5" thickBot="1" x14ac:dyDescent="0.3">
      <c r="A18" s="48" t="s">
        <v>49</v>
      </c>
      <c r="B18" s="46"/>
      <c r="C18" s="77" t="s">
        <v>145</v>
      </c>
      <c r="D18" s="99" t="str">
        <f>CONCATENATE("SolicitudGrafica_",D17,".xls")</f>
        <v>SolicitudGrafica_LE_07_04_REC10.xls</v>
      </c>
      <c r="E18" s="99"/>
      <c r="F18" s="100"/>
      <c r="J18" s="37">
        <v>15</v>
      </c>
      <c r="K18" s="37">
        <v>15</v>
      </c>
    </row>
    <row r="19" spans="1:11" x14ac:dyDescent="0.25">
      <c r="A19" s="45" t="s">
        <v>11</v>
      </c>
      <c r="B19" s="46"/>
      <c r="C19" s="46"/>
      <c r="D19" s="46"/>
      <c r="E19" s="46"/>
      <c r="F19" s="47"/>
      <c r="H19" s="37">
        <v>3</v>
      </c>
      <c r="J19" s="37">
        <v>16</v>
      </c>
      <c r="K19" s="37">
        <v>16</v>
      </c>
    </row>
    <row r="20" spans="1:11" ht="63.75" thickBot="1" x14ac:dyDescent="0.3">
      <c r="A20" s="49" t="s">
        <v>52</v>
      </c>
      <c r="B20" s="50"/>
      <c r="C20" s="50"/>
      <c r="D20" s="50"/>
      <c r="E20" s="50"/>
      <c r="F20" s="51"/>
      <c r="H20" s="37">
        <v>4</v>
      </c>
      <c r="I20" s="37">
        <v>5</v>
      </c>
      <c r="J20" s="37">
        <v>4</v>
      </c>
      <c r="K20" s="37">
        <v>17</v>
      </c>
    </row>
    <row r="21" spans="1:11" x14ac:dyDescent="0.25">
      <c r="H21" s="37" t="str">
        <f>IF(INDEX(H4:H7,H20)=H4,"MA",IF(INDEX(H4:H7,H20)=H5,"CN",IF(INDEX(H4:H7,H20)=H6,"CS",IF(INDEX(H4:H7,H20)=H7,"LE"))))</f>
        <v>LE</v>
      </c>
      <c r="I21" s="37" t="str">
        <f>CONCATENATE(IF((I20+2)&lt;10,"0",""),I20+2)</f>
        <v>07</v>
      </c>
      <c r="J21" s="37" t="str">
        <f>CONCATENATE(IF(J20&lt;10,"0",""),J20)</f>
        <v>04</v>
      </c>
      <c r="K21" s="37">
        <v>18</v>
      </c>
    </row>
    <row r="22" spans="1:11" x14ac:dyDescent="0.25">
      <c r="K22" s="37">
        <v>19</v>
      </c>
    </row>
    <row r="23" spans="1:11" x14ac:dyDescent="0.25">
      <c r="K23" s="37">
        <v>20</v>
      </c>
    </row>
    <row r="24" spans="1:11" x14ac:dyDescent="0.25">
      <c r="K24" s="37">
        <v>21</v>
      </c>
    </row>
    <row r="25" spans="1:11" x14ac:dyDescent="0.25">
      <c r="K25" s="37">
        <v>22</v>
      </c>
    </row>
    <row r="26" spans="1:11" x14ac:dyDescent="0.25">
      <c r="K26" s="37">
        <v>23</v>
      </c>
    </row>
    <row r="27" spans="1:11" x14ac:dyDescent="0.25">
      <c r="K27" s="37">
        <v>24</v>
      </c>
    </row>
    <row r="28" spans="1:11" x14ac:dyDescent="0.25">
      <c r="K28" s="37">
        <v>25</v>
      </c>
    </row>
    <row r="29" spans="1:11" x14ac:dyDescent="0.25">
      <c r="K29" s="37">
        <v>26</v>
      </c>
    </row>
    <row r="30" spans="1:11" x14ac:dyDescent="0.25">
      <c r="K30" s="37">
        <v>27</v>
      </c>
    </row>
    <row r="31" spans="1:11" x14ac:dyDescent="0.25">
      <c r="K31" s="37">
        <v>28</v>
      </c>
    </row>
    <row r="32" spans="1:11" x14ac:dyDescent="0.25">
      <c r="K32" s="37">
        <v>29</v>
      </c>
    </row>
    <row r="33" spans="11:11" x14ac:dyDescent="0.25">
      <c r="K33" s="37">
        <v>30</v>
      </c>
    </row>
    <row r="34" spans="11:11" x14ac:dyDescent="0.25">
      <c r="K34" s="37">
        <v>31</v>
      </c>
    </row>
    <row r="35" spans="11:11" x14ac:dyDescent="0.25">
      <c r="K35" s="37">
        <v>32</v>
      </c>
    </row>
    <row r="36" spans="11:11" x14ac:dyDescent="0.25">
      <c r="K36" s="37">
        <v>33</v>
      </c>
    </row>
    <row r="37" spans="11:11" x14ac:dyDescent="0.25">
      <c r="K37" s="37">
        <v>34</v>
      </c>
    </row>
    <row r="38" spans="11:11" x14ac:dyDescent="0.25">
      <c r="K38" s="37">
        <v>35</v>
      </c>
    </row>
    <row r="39" spans="11:11" x14ac:dyDescent="0.25">
      <c r="K39" s="37">
        <v>36</v>
      </c>
    </row>
    <row r="40" spans="11:11" x14ac:dyDescent="0.25">
      <c r="K40" s="37">
        <v>37</v>
      </c>
    </row>
    <row r="41" spans="11:11" x14ac:dyDescent="0.25">
      <c r="K41" s="37">
        <v>38</v>
      </c>
    </row>
    <row r="42" spans="11:11" x14ac:dyDescent="0.25">
      <c r="K42" s="37">
        <v>39</v>
      </c>
    </row>
    <row r="43" spans="11:11" x14ac:dyDescent="0.25">
      <c r="K43" s="37">
        <v>40</v>
      </c>
    </row>
    <row r="44" spans="11:11" x14ac:dyDescent="0.25">
      <c r="K44" s="37">
        <v>1</v>
      </c>
    </row>
    <row r="45" spans="11:11" x14ac:dyDescent="0.25">
      <c r="K45" s="37"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topLeftCell="B1" zoomScale="125" zoomScaleNormal="125" zoomScalePageLayoutView="125" workbookViewId="0">
      <pane ySplit="2" topLeftCell="A12" activePane="bottomLeft" state="frozen"/>
      <selection pane="bottomLeft" activeCell="A7" sqref="A7"/>
    </sheetView>
  </sheetViews>
  <sheetFormatPr baseColWidth="10" defaultColWidth="10.875" defaultRowHeight="15.75" x14ac:dyDescent="0.25"/>
  <cols>
    <col min="1" max="1" width="21" style="37" customWidth="1"/>
    <col min="2" max="2" width="22.25" style="37" customWidth="1"/>
    <col min="3" max="3" width="17.375" style="37" customWidth="1"/>
    <col min="4" max="4" width="10.875" style="37"/>
    <col min="5" max="5" width="11.75" style="37" customWidth="1"/>
    <col min="6" max="6" width="12.75" style="37" customWidth="1"/>
    <col min="7" max="7" width="11" style="37" customWidth="1"/>
    <col min="8" max="9" width="22.25" style="37" customWidth="1"/>
    <col min="10" max="10" width="20.75" style="37" customWidth="1"/>
    <col min="11" max="11" width="44.5" style="37" customWidth="1"/>
    <col min="12" max="16384" width="10.875" style="37"/>
  </cols>
  <sheetData>
    <row r="1" spans="1:11" x14ac:dyDescent="0.25">
      <c r="A1" s="115" t="s">
        <v>57</v>
      </c>
      <c r="B1" s="115" t="s">
        <v>64</v>
      </c>
      <c r="C1" s="115" t="s">
        <v>65</v>
      </c>
      <c r="D1" s="115" t="s">
        <v>6</v>
      </c>
      <c r="E1" s="115" t="s">
        <v>66</v>
      </c>
      <c r="F1" s="115" t="s">
        <v>67</v>
      </c>
      <c r="G1" s="115" t="s">
        <v>68</v>
      </c>
      <c r="H1" s="116" t="s">
        <v>69</v>
      </c>
      <c r="I1" s="116"/>
      <c r="J1" s="116"/>
    </row>
    <row r="2" spans="1:11" x14ac:dyDescent="0.25">
      <c r="A2" s="115"/>
      <c r="B2" s="115"/>
      <c r="C2" s="115"/>
      <c r="D2" s="115"/>
      <c r="E2" s="115"/>
      <c r="F2" s="115"/>
      <c r="G2" s="115"/>
      <c r="H2" s="56" t="s">
        <v>66</v>
      </c>
      <c r="I2" s="56" t="s">
        <v>67</v>
      </c>
      <c r="J2" s="56" t="s">
        <v>68</v>
      </c>
    </row>
    <row r="3" spans="1:11" s="58" customFormat="1" x14ac:dyDescent="0.25">
      <c r="A3" s="57" t="s">
        <v>70</v>
      </c>
      <c r="B3" s="57" t="s">
        <v>71</v>
      </c>
      <c r="C3" s="57" t="s">
        <v>72</v>
      </c>
      <c r="D3" s="57" t="s">
        <v>73</v>
      </c>
      <c r="E3" s="57" t="s">
        <v>74</v>
      </c>
      <c r="F3" s="57"/>
      <c r="G3" s="57"/>
      <c r="H3" s="57" t="s">
        <v>75</v>
      </c>
      <c r="I3" s="57"/>
      <c r="J3" s="57"/>
    </row>
    <row r="4" spans="1:11" s="58" customFormat="1" x14ac:dyDescent="0.25">
      <c r="A4" s="59" t="s">
        <v>58</v>
      </c>
      <c r="B4" s="59" t="s">
        <v>76</v>
      </c>
      <c r="C4" s="59" t="s">
        <v>72</v>
      </c>
      <c r="D4" s="59" t="s">
        <v>73</v>
      </c>
      <c r="E4" s="59" t="s">
        <v>77</v>
      </c>
      <c r="F4" s="59" t="s">
        <v>78</v>
      </c>
      <c r="G4" s="59"/>
      <c r="H4" s="59" t="s">
        <v>79</v>
      </c>
      <c r="I4" s="59" t="s">
        <v>80</v>
      </c>
      <c r="J4" s="59"/>
    </row>
    <row r="5" spans="1:11" s="58" customFormat="1" x14ac:dyDescent="0.25">
      <c r="A5" s="60" t="s">
        <v>81</v>
      </c>
      <c r="B5" s="59" t="s">
        <v>82</v>
      </c>
      <c r="C5" s="59" t="s">
        <v>72</v>
      </c>
      <c r="D5" s="59" t="s">
        <v>73</v>
      </c>
      <c r="E5" s="59" t="s">
        <v>77</v>
      </c>
      <c r="F5" s="59" t="s">
        <v>78</v>
      </c>
      <c r="G5" s="61"/>
      <c r="H5" s="59" t="s">
        <v>79</v>
      </c>
      <c r="I5" s="59" t="s">
        <v>80</v>
      </c>
      <c r="J5" s="61"/>
    </row>
    <row r="6" spans="1:11" s="58" customFormat="1" x14ac:dyDescent="0.25">
      <c r="A6" s="59" t="s">
        <v>59</v>
      </c>
      <c r="B6" s="59" t="s">
        <v>83</v>
      </c>
      <c r="C6" s="59" t="s">
        <v>72</v>
      </c>
      <c r="D6" s="59" t="s">
        <v>73</v>
      </c>
      <c r="E6" s="59" t="s">
        <v>77</v>
      </c>
      <c r="F6" s="59" t="s">
        <v>78</v>
      </c>
      <c r="G6" s="59" t="s">
        <v>74</v>
      </c>
      <c r="H6" s="59" t="s">
        <v>79</v>
      </c>
      <c r="I6" s="59" t="s">
        <v>80</v>
      </c>
      <c r="J6" s="59" t="s">
        <v>84</v>
      </c>
    </row>
    <row r="7" spans="1:11" s="58" customFormat="1" ht="25.5" x14ac:dyDescent="0.25">
      <c r="A7" s="59" t="s">
        <v>85</v>
      </c>
      <c r="B7" s="59" t="s">
        <v>86</v>
      </c>
      <c r="C7" s="59" t="s">
        <v>72</v>
      </c>
      <c r="D7" s="59" t="s">
        <v>73</v>
      </c>
      <c r="E7" s="59" t="s">
        <v>77</v>
      </c>
      <c r="F7" s="59" t="s">
        <v>78</v>
      </c>
      <c r="G7" s="59"/>
      <c r="H7" s="59" t="s">
        <v>79</v>
      </c>
      <c r="I7" s="59" t="s">
        <v>80</v>
      </c>
      <c r="J7" s="59"/>
    </row>
    <row r="8" spans="1:11" s="58" customFormat="1" ht="25.5" x14ac:dyDescent="0.25">
      <c r="A8" s="59" t="s">
        <v>87</v>
      </c>
      <c r="B8" s="59" t="s">
        <v>88</v>
      </c>
      <c r="C8" s="59" t="s">
        <v>72</v>
      </c>
      <c r="D8" s="59" t="s">
        <v>73</v>
      </c>
      <c r="E8" s="59" t="s">
        <v>77</v>
      </c>
      <c r="F8" s="59" t="s">
        <v>78</v>
      </c>
      <c r="G8" s="59"/>
      <c r="H8" s="59" t="s">
        <v>79</v>
      </c>
      <c r="I8" s="59" t="s">
        <v>80</v>
      </c>
      <c r="J8" s="59"/>
    </row>
    <row r="9" spans="1:11" s="58" customFormat="1" x14ac:dyDescent="0.25">
      <c r="A9" s="59" t="s">
        <v>89</v>
      </c>
      <c r="B9" s="59" t="s">
        <v>90</v>
      </c>
      <c r="C9" s="59" t="s">
        <v>72</v>
      </c>
      <c r="D9" s="59" t="s">
        <v>73</v>
      </c>
      <c r="E9" s="59" t="s">
        <v>77</v>
      </c>
      <c r="F9" s="59" t="s">
        <v>78</v>
      </c>
      <c r="G9" s="59"/>
      <c r="H9" s="59" t="s">
        <v>79</v>
      </c>
      <c r="I9" s="59" t="s">
        <v>80</v>
      </c>
      <c r="J9" s="59"/>
    </row>
    <row r="10" spans="1:11" s="58" customFormat="1" x14ac:dyDescent="0.25">
      <c r="A10" s="59" t="s">
        <v>91</v>
      </c>
      <c r="B10" s="59" t="s">
        <v>92</v>
      </c>
      <c r="C10" s="59" t="s">
        <v>72</v>
      </c>
      <c r="D10" s="59" t="s">
        <v>73</v>
      </c>
      <c r="E10" s="59" t="s">
        <v>93</v>
      </c>
      <c r="F10" s="59"/>
      <c r="G10" s="59"/>
      <c r="H10" s="59" t="s">
        <v>75</v>
      </c>
      <c r="I10" s="59"/>
      <c r="J10" s="59"/>
    </row>
    <row r="11" spans="1:11" s="58" customFormat="1" ht="25.5" x14ac:dyDescent="0.25">
      <c r="A11" s="59" t="s">
        <v>94</v>
      </c>
      <c r="B11" s="59" t="s">
        <v>95</v>
      </c>
      <c r="C11" s="59" t="s">
        <v>72</v>
      </c>
      <c r="D11" s="59" t="s">
        <v>73</v>
      </c>
      <c r="E11" s="59" t="s">
        <v>77</v>
      </c>
      <c r="F11" s="59" t="s">
        <v>78</v>
      </c>
      <c r="G11" s="59"/>
      <c r="H11" s="59" t="s">
        <v>79</v>
      </c>
      <c r="I11" s="59" t="s">
        <v>80</v>
      </c>
      <c r="J11" s="59"/>
    </row>
    <row r="12" spans="1:11" s="58" customFormat="1" x14ac:dyDescent="0.25">
      <c r="A12" s="59" t="s">
        <v>96</v>
      </c>
      <c r="B12" s="59" t="s">
        <v>97</v>
      </c>
      <c r="C12" s="59" t="s">
        <v>72</v>
      </c>
      <c r="D12" s="59" t="s">
        <v>73</v>
      </c>
      <c r="E12" s="59" t="s">
        <v>77</v>
      </c>
      <c r="F12" s="59" t="s">
        <v>78</v>
      </c>
      <c r="G12" s="59"/>
      <c r="H12" s="59" t="s">
        <v>79</v>
      </c>
      <c r="I12" s="59" t="s">
        <v>80</v>
      </c>
      <c r="J12" s="59"/>
    </row>
    <row r="13" spans="1:11" ht="63" x14ac:dyDescent="0.25">
      <c r="A13" s="62" t="s">
        <v>98</v>
      </c>
      <c r="B13" s="62" t="s">
        <v>99</v>
      </c>
      <c r="C13" s="59" t="s">
        <v>72</v>
      </c>
      <c r="D13" s="63" t="s">
        <v>100</v>
      </c>
      <c r="E13" s="63"/>
      <c r="F13" s="64" t="s">
        <v>142</v>
      </c>
      <c r="G13" s="62"/>
      <c r="H13" s="59"/>
      <c r="I13" s="59" t="s">
        <v>75</v>
      </c>
      <c r="J13" s="62"/>
      <c r="K13" s="37" t="s">
        <v>101</v>
      </c>
    </row>
    <row r="14" spans="1:11" x14ac:dyDescent="0.25">
      <c r="A14" s="62" t="s">
        <v>102</v>
      </c>
      <c r="B14" s="62" t="s">
        <v>103</v>
      </c>
      <c r="C14" s="59" t="s">
        <v>72</v>
      </c>
      <c r="D14" s="63" t="s">
        <v>73</v>
      </c>
      <c r="E14" s="63"/>
      <c r="F14" s="64" t="s">
        <v>143</v>
      </c>
      <c r="G14" s="62"/>
      <c r="H14" s="59"/>
      <c r="I14" s="59" t="s">
        <v>75</v>
      </c>
      <c r="J14" s="62"/>
    </row>
    <row r="15" spans="1:11" ht="31.5" x14ac:dyDescent="0.25">
      <c r="A15" s="62" t="s">
        <v>104</v>
      </c>
      <c r="B15" s="62" t="s">
        <v>105</v>
      </c>
      <c r="C15" s="59" t="s">
        <v>106</v>
      </c>
      <c r="D15" s="62" t="s">
        <v>100</v>
      </c>
      <c r="E15" s="62" t="s">
        <v>141</v>
      </c>
      <c r="F15" s="62"/>
      <c r="G15" s="62"/>
      <c r="H15" s="59" t="s">
        <v>75</v>
      </c>
      <c r="I15" s="62"/>
      <c r="J15" s="62"/>
      <c r="K15" s="37" t="s">
        <v>107</v>
      </c>
    </row>
    <row r="16" spans="1:11" ht="94.5" x14ac:dyDescent="0.25">
      <c r="A16" s="64" t="s">
        <v>108</v>
      </c>
      <c r="B16" s="64"/>
      <c r="C16" s="60" t="s">
        <v>106</v>
      </c>
      <c r="D16" s="64" t="s">
        <v>109</v>
      </c>
      <c r="E16" s="63" t="s">
        <v>139</v>
      </c>
      <c r="F16" s="63" t="s">
        <v>140</v>
      </c>
      <c r="G16" s="63"/>
      <c r="H16" s="64" t="s">
        <v>110</v>
      </c>
      <c r="I16" s="64" t="s">
        <v>111</v>
      </c>
      <c r="J16" s="63"/>
      <c r="K16" s="65" t="s">
        <v>112</v>
      </c>
    </row>
    <row r="17" spans="1:11" ht="25.5" x14ac:dyDescent="0.25">
      <c r="A17" s="59" t="s">
        <v>113</v>
      </c>
      <c r="B17" s="59"/>
      <c r="C17" s="59" t="s">
        <v>72</v>
      </c>
      <c r="D17" s="59" t="s">
        <v>73</v>
      </c>
      <c r="E17" s="59" t="s">
        <v>114</v>
      </c>
      <c r="F17" s="59" t="s">
        <v>115</v>
      </c>
      <c r="G17" s="59"/>
      <c r="H17" s="66" t="s">
        <v>116</v>
      </c>
      <c r="I17" s="66" t="s">
        <v>117</v>
      </c>
      <c r="J17" s="59"/>
      <c r="K17" s="67" t="s">
        <v>118</v>
      </c>
    </row>
    <row r="20" spans="1:11" x14ac:dyDescent="0.25">
      <c r="A20" s="68" t="s">
        <v>119</v>
      </c>
    </row>
    <row r="21" spans="1:11" x14ac:dyDescent="0.25">
      <c r="A21" s="69" t="s">
        <v>120</v>
      </c>
      <c r="B21" s="70" t="s">
        <v>121</v>
      </c>
      <c r="C21" s="71" t="s">
        <v>122</v>
      </c>
      <c r="D21" s="70"/>
      <c r="E21" s="70"/>
    </row>
    <row r="22" spans="1:11" x14ac:dyDescent="0.25">
      <c r="A22" s="72" t="s">
        <v>123</v>
      </c>
      <c r="B22" s="73" t="s">
        <v>124</v>
      </c>
      <c r="C22" s="74" t="s">
        <v>125</v>
      </c>
      <c r="D22" s="73"/>
      <c r="E22" s="73"/>
    </row>
    <row r="23" spans="1:11" x14ac:dyDescent="0.25">
      <c r="A23" s="72" t="s">
        <v>126</v>
      </c>
      <c r="B23" s="73" t="s">
        <v>127</v>
      </c>
      <c r="C23" s="74" t="s">
        <v>128</v>
      </c>
      <c r="D23" s="73"/>
      <c r="E23" s="73"/>
    </row>
    <row r="24" spans="1:11" ht="31.5" x14ac:dyDescent="0.25">
      <c r="A24" s="72" t="s">
        <v>129</v>
      </c>
      <c r="B24" s="73" t="s">
        <v>130</v>
      </c>
      <c r="C24" s="74" t="s">
        <v>131</v>
      </c>
      <c r="D24" s="73"/>
      <c r="E24" s="73"/>
    </row>
    <row r="25" spans="1:11" x14ac:dyDescent="0.25">
      <c r="A25" s="72" t="s">
        <v>132</v>
      </c>
      <c r="B25" s="73" t="s">
        <v>133</v>
      </c>
      <c r="C25" s="74" t="s">
        <v>134</v>
      </c>
      <c r="D25" s="73"/>
      <c r="E25" s="73"/>
    </row>
    <row r="26" spans="1:11" ht="63" x14ac:dyDescent="0.25">
      <c r="A26" s="72" t="s">
        <v>135</v>
      </c>
      <c r="B26" s="73" t="s">
        <v>136</v>
      </c>
      <c r="C26" s="74" t="s">
        <v>137</v>
      </c>
      <c r="D26" s="73"/>
      <c r="E26" s="73"/>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Johana Montejo Rozo</cp:lastModifiedBy>
  <dcterms:created xsi:type="dcterms:W3CDTF">2014-07-01T23:43:25Z</dcterms:created>
  <dcterms:modified xsi:type="dcterms:W3CDTF">2015-02-26T01:28:07Z</dcterms:modified>
</cp:coreProperties>
</file>