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driana\Google Drive\2. AulaPlaneta\EDICION\4. MA_07_09_CO (G,M,Gd,RECURSOS)\SOLICITUDES GRAFICAS\"/>
    </mc:Choice>
  </mc:AlternateContent>
  <workbookProtection lockStructure="1"/>
  <bookViews>
    <workbookView xWindow="0" yWindow="0" windowWidth="16390" windowHeight="53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H55" i="1" s="1"/>
  <c r="I56" i="1"/>
  <c r="I57" i="1"/>
  <c r="H57" i="1" s="1"/>
  <c r="I58" i="1"/>
  <c r="I59" i="1"/>
  <c r="H59" i="1" s="1"/>
  <c r="I60" i="1"/>
  <c r="I61" i="1"/>
  <c r="H61" i="1" s="1"/>
  <c r="I62" i="1"/>
  <c r="I63" i="1"/>
  <c r="H63" i="1" s="1"/>
  <c r="I64" i="1"/>
  <c r="H64" i="1" s="1"/>
  <c r="I65" i="1"/>
  <c r="H65" i="1" s="1"/>
  <c r="I66" i="1"/>
  <c r="H66" i="1" s="1"/>
  <c r="I67" i="1"/>
  <c r="H67" i="1" s="1"/>
  <c r="I68" i="1"/>
  <c r="H68" i="1" s="1"/>
  <c r="I69" i="1"/>
  <c r="H69" i="1" s="1"/>
  <c r="I70" i="1"/>
  <c r="H70" i="1" s="1"/>
  <c r="I71" i="1"/>
  <c r="H71" i="1" s="1"/>
  <c r="I72" i="1"/>
  <c r="H72" i="1" s="1"/>
  <c r="I73" i="1"/>
  <c r="H73" i="1" s="1"/>
  <c r="I74" i="1"/>
  <c r="H74" i="1" s="1"/>
  <c r="I75" i="1"/>
  <c r="H75" i="1" s="1"/>
  <c r="I76" i="1"/>
  <c r="H76" i="1" s="1"/>
  <c r="I77" i="1"/>
  <c r="H77" i="1" s="1"/>
  <c r="I78" i="1"/>
  <c r="H78" i="1" s="1"/>
  <c r="I79" i="1"/>
  <c r="H79" i="1" s="1"/>
  <c r="I80" i="1"/>
  <c r="H80" i="1" s="1"/>
  <c r="I81" i="1"/>
  <c r="H81" i="1" s="1"/>
  <c r="I82" i="1"/>
  <c r="H82" i="1" s="1"/>
  <c r="I83" i="1"/>
  <c r="H83" i="1" s="1"/>
  <c r="I84" i="1"/>
  <c r="H84" i="1" s="1"/>
  <c r="I85" i="1"/>
  <c r="H85" i="1" s="1"/>
  <c r="I86" i="1"/>
  <c r="H86" i="1" s="1"/>
  <c r="I87" i="1"/>
  <c r="H87" i="1" s="1"/>
  <c r="I88" i="1"/>
  <c r="H88" i="1" s="1"/>
  <c r="I89" i="1"/>
  <c r="H89" i="1" s="1"/>
  <c r="I90" i="1"/>
  <c r="H90" i="1" s="1"/>
  <c r="I91" i="1"/>
  <c r="H91" i="1" s="1"/>
  <c r="I92" i="1"/>
  <c r="H92" i="1" s="1"/>
  <c r="I93" i="1"/>
  <c r="I94" i="1"/>
  <c r="I95" i="1"/>
  <c r="I96" i="1"/>
  <c r="I97" i="1"/>
  <c r="I98" i="1"/>
  <c r="I99" i="1"/>
  <c r="I100" i="1"/>
  <c r="I101" i="1"/>
  <c r="H101" i="1" s="1"/>
  <c r="I102" i="1"/>
  <c r="H102" i="1" s="1"/>
  <c r="I103" i="1"/>
  <c r="H103" i="1" s="1"/>
  <c r="I104" i="1"/>
  <c r="H104" i="1" s="1"/>
  <c r="I105" i="1"/>
  <c r="H105" i="1" s="1"/>
  <c r="I106" i="1"/>
  <c r="H106" i="1" s="1"/>
  <c r="I107" i="1"/>
  <c r="H107" i="1" s="1"/>
  <c r="I108" i="1"/>
  <c r="H108" i="1" s="1"/>
  <c r="H56" i="1" l="1"/>
  <c r="H60" i="1"/>
  <c r="H62" i="1"/>
  <c r="H58"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K45" i="2"/>
  <c r="J21" i="2"/>
  <c r="I21" i="2"/>
  <c r="H21" i="2"/>
  <c r="D17" i="2" s="1"/>
  <c r="D18" i="2" s="1"/>
  <c r="D5" i="2"/>
  <c r="D7" i="2" s="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93" i="1" l="1"/>
  <c r="H12" i="1"/>
  <c r="H11" i="1"/>
  <c r="F11" i="1"/>
  <c r="G11" i="1" s="1"/>
  <c r="H10" i="1"/>
  <c r="A13" i="1"/>
  <c r="F10" i="1"/>
  <c r="G10" i="1" s="1"/>
  <c r="H94" i="1" l="1"/>
  <c r="F13" i="1"/>
  <c r="G13" i="1" s="1"/>
  <c r="H13" i="1"/>
  <c r="A14" i="1"/>
  <c r="F14" i="1" l="1"/>
  <c r="G14" i="1" s="1"/>
  <c r="H14" i="1"/>
  <c r="A15" i="1"/>
  <c r="F15" i="1" l="1"/>
  <c r="G15" i="1" s="1"/>
  <c r="H15" i="1"/>
  <c r="A16" i="1"/>
  <c r="F16" i="1" l="1"/>
  <c r="G16" i="1" s="1"/>
  <c r="H16" i="1"/>
  <c r="A17" i="1"/>
  <c r="F17" i="1" l="1"/>
  <c r="G17" i="1" s="1"/>
  <c r="H17" i="1"/>
  <c r="A18" i="1"/>
  <c r="F18" i="1" l="1"/>
  <c r="G18" i="1" s="1"/>
  <c r="H18" i="1"/>
  <c r="H100" i="1"/>
  <c r="A19" i="1"/>
  <c r="F19" i="1" l="1"/>
  <c r="G19" i="1" s="1"/>
  <c r="H19" i="1"/>
  <c r="A20" i="1"/>
  <c r="F20" i="1" s="1"/>
  <c r="G20" i="1" s="1"/>
  <c r="A21" i="1" l="1"/>
  <c r="F21" i="1" s="1"/>
  <c r="G21" i="1" s="1"/>
  <c r="A22" i="1" l="1"/>
  <c r="F22" i="1" s="1"/>
  <c r="G22" i="1" s="1"/>
  <c r="A23" i="1" l="1"/>
  <c r="F23" i="1" s="1"/>
  <c r="G23" i="1" s="1"/>
  <c r="A24" i="1" l="1"/>
  <c r="F24" i="1" s="1"/>
  <c r="G24" i="1" s="1"/>
  <c r="A25" i="1" l="1"/>
  <c r="F25" i="1" s="1"/>
  <c r="G25" i="1" s="1"/>
  <c r="A26" i="1" l="1"/>
  <c r="F26" i="1" s="1"/>
  <c r="G26" i="1" s="1"/>
  <c r="A27" i="1" l="1"/>
  <c r="F27" i="1" s="1"/>
  <c r="G27" i="1" s="1"/>
  <c r="A28" i="1" l="1"/>
  <c r="F28" i="1" s="1"/>
  <c r="G28" i="1" s="1"/>
  <c r="A29" i="1" l="1"/>
  <c r="F29" i="1" s="1"/>
  <c r="G29" i="1" s="1"/>
  <c r="A30" i="1" l="1"/>
  <c r="F30" i="1" s="1"/>
  <c r="G30" i="1" s="1"/>
  <c r="A31" i="1" l="1"/>
  <c r="F31" i="1" s="1"/>
  <c r="G31" i="1" s="1"/>
  <c r="A32" i="1" l="1"/>
  <c r="F32" i="1" s="1"/>
  <c r="G32" i="1" s="1"/>
  <c r="A33" i="1" l="1"/>
  <c r="F33" i="1" s="1"/>
  <c r="G33" i="1" s="1"/>
  <c r="A34" i="1" l="1"/>
  <c r="F34" i="1" s="1"/>
  <c r="G34" i="1" s="1"/>
  <c r="A35" i="1" l="1"/>
  <c r="F35" i="1" s="1"/>
  <c r="G35" i="1" s="1"/>
  <c r="A36" i="1" l="1"/>
  <c r="F36" i="1" s="1"/>
  <c r="G36" i="1" s="1"/>
  <c r="A37" i="1" l="1"/>
  <c r="F37" i="1" s="1"/>
  <c r="G37" i="1" s="1"/>
  <c r="A38" i="1" l="1"/>
  <c r="F38" i="1" s="1"/>
  <c r="G38" i="1" s="1"/>
  <c r="A39" i="1" l="1"/>
  <c r="F39" i="1" s="1"/>
  <c r="G39" i="1" s="1"/>
  <c r="A40" i="1" l="1"/>
  <c r="F40" i="1" s="1"/>
  <c r="G40" i="1" s="1"/>
  <c r="A41" i="1" l="1"/>
  <c r="F41" i="1" s="1"/>
  <c r="G41" i="1" s="1"/>
  <c r="A42" i="1" l="1"/>
  <c r="F42" i="1" s="1"/>
  <c r="G42" i="1" s="1"/>
  <c r="A43" i="1" l="1"/>
  <c r="F43" i="1" s="1"/>
  <c r="G43" i="1" s="1"/>
  <c r="A44" i="1" l="1"/>
  <c r="F44" i="1" s="1"/>
  <c r="G44" i="1" s="1"/>
  <c r="A45" i="1" l="1"/>
  <c r="F45" i="1" s="1"/>
  <c r="G45" i="1" s="1"/>
  <c r="A46" i="1" l="1"/>
  <c r="F46" i="1" s="1"/>
  <c r="G46" i="1" s="1"/>
  <c r="A47" i="1" l="1"/>
  <c r="F47" i="1" s="1"/>
  <c r="G47" i="1" s="1"/>
  <c r="A48" i="1" l="1"/>
  <c r="F48" i="1" s="1"/>
  <c r="G48" i="1" s="1"/>
  <c r="A49" i="1" l="1"/>
  <c r="F49" i="1" s="1"/>
  <c r="G49" i="1" s="1"/>
  <c r="A50" i="1" l="1"/>
  <c r="F50" i="1" s="1"/>
  <c r="G50" i="1" s="1"/>
  <c r="A51" i="1" l="1"/>
  <c r="F51" i="1" s="1"/>
  <c r="G51" i="1" s="1"/>
  <c r="A52" i="1" l="1"/>
  <c r="F52" i="1" s="1"/>
  <c r="G52" i="1" s="1"/>
  <c r="A53" i="1" l="1"/>
  <c r="F53" i="1" s="1"/>
  <c r="G53" i="1" s="1"/>
  <c r="A54" i="1" l="1"/>
  <c r="F54" i="1" s="1"/>
  <c r="G54" i="1" s="1"/>
  <c r="A55" i="1" l="1"/>
  <c r="F55" i="1" s="1"/>
  <c r="G55" i="1" s="1"/>
  <c r="A56" i="1" l="1"/>
  <c r="F56" i="1" s="1"/>
  <c r="G56" i="1" s="1"/>
  <c r="A57" i="1" l="1"/>
  <c r="F57" i="1" s="1"/>
  <c r="G57" i="1" s="1"/>
  <c r="A58" i="1" l="1"/>
  <c r="F58" i="1" s="1"/>
  <c r="G58" i="1" s="1"/>
  <c r="A59" i="1" l="1"/>
  <c r="F59" i="1" s="1"/>
  <c r="G59" i="1" s="1"/>
  <c r="A60" i="1" l="1"/>
  <c r="F60" i="1" s="1"/>
  <c r="G60" i="1" s="1"/>
  <c r="A61" i="1" l="1"/>
  <c r="F61" i="1" s="1"/>
  <c r="G61" i="1" s="1"/>
  <c r="A62" i="1" l="1"/>
  <c r="F62" i="1" l="1"/>
  <c r="G62" i="1" s="1"/>
  <c r="A63" i="1"/>
  <c r="F63" i="1" l="1"/>
  <c r="G63" i="1" s="1"/>
  <c r="A64" i="1"/>
  <c r="F64" i="1" l="1"/>
  <c r="G64" i="1" s="1"/>
  <c r="A65" i="1"/>
  <c r="F65" i="1" l="1"/>
  <c r="G65" i="1" s="1"/>
  <c r="A66" i="1"/>
  <c r="F66" i="1" l="1"/>
  <c r="G66" i="1" s="1"/>
  <c r="A67" i="1"/>
  <c r="F67" i="1" l="1"/>
  <c r="G67" i="1" s="1"/>
  <c r="A68" i="1"/>
  <c r="F68" i="1" l="1"/>
  <c r="G68" i="1" s="1"/>
  <c r="A69" i="1"/>
  <c r="F69" i="1" l="1"/>
  <c r="G69" i="1" s="1"/>
  <c r="A70" i="1"/>
  <c r="F70" i="1" l="1"/>
  <c r="G70" i="1" s="1"/>
  <c r="A71" i="1"/>
  <c r="F71" i="1" l="1"/>
  <c r="G71" i="1" s="1"/>
  <c r="A72" i="1"/>
  <c r="F72" i="1" l="1"/>
  <c r="G72" i="1" s="1"/>
  <c r="A73" i="1"/>
  <c r="F73" i="1" l="1"/>
  <c r="G73" i="1" s="1"/>
  <c r="A74" i="1"/>
  <c r="F74" i="1" l="1"/>
  <c r="G74" i="1" s="1"/>
  <c r="A75" i="1"/>
  <c r="F75" i="1" l="1"/>
  <c r="G75" i="1" s="1"/>
  <c r="A76" i="1"/>
  <c r="F76" i="1" l="1"/>
  <c r="G76" i="1" s="1"/>
  <c r="A77" i="1"/>
  <c r="F77" i="1" l="1"/>
  <c r="G77" i="1" s="1"/>
  <c r="A78" i="1"/>
  <c r="F78" i="1" l="1"/>
  <c r="G78" i="1" s="1"/>
  <c r="A79" i="1"/>
  <c r="F79" i="1" l="1"/>
  <c r="G79" i="1" s="1"/>
  <c r="A80" i="1"/>
  <c r="F80" i="1" l="1"/>
  <c r="G80" i="1" s="1"/>
  <c r="A81" i="1"/>
  <c r="F81" i="1" l="1"/>
  <c r="G81" i="1" s="1"/>
  <c r="A82" i="1"/>
  <c r="F82" i="1" l="1"/>
  <c r="G82" i="1" s="1"/>
  <c r="A83" i="1"/>
  <c r="F83" i="1" l="1"/>
  <c r="G83" i="1" s="1"/>
  <c r="A84" i="1"/>
  <c r="F84" i="1" l="1"/>
  <c r="G84" i="1" s="1"/>
  <c r="A85" i="1"/>
  <c r="F85" i="1" l="1"/>
  <c r="G85" i="1" s="1"/>
  <c r="A86" i="1"/>
  <c r="F86" i="1" l="1"/>
  <c r="G86" i="1" s="1"/>
  <c r="A87" i="1"/>
  <c r="F87" i="1" l="1"/>
  <c r="G87" i="1" s="1"/>
  <c r="A88" i="1"/>
  <c r="F88" i="1" l="1"/>
  <c r="G88" i="1" s="1"/>
  <c r="A89" i="1"/>
  <c r="F89" i="1" l="1"/>
  <c r="G89" i="1" s="1"/>
  <c r="A90" i="1"/>
  <c r="F90" i="1" l="1"/>
  <c r="G90" i="1" s="1"/>
  <c r="A91" i="1"/>
  <c r="F91" i="1" l="1"/>
  <c r="G91" i="1" s="1"/>
  <c r="A92" i="1"/>
  <c r="A93" i="1" l="1"/>
  <c r="F92" i="1"/>
  <c r="G92" i="1" s="1"/>
  <c r="F93" i="1" l="1"/>
  <c r="G93" i="1" s="1"/>
  <c r="A94" i="1"/>
  <c r="A95" i="1" l="1"/>
  <c r="F94" i="1"/>
  <c r="G94" i="1" s="1"/>
  <c r="H95" i="1" l="1"/>
  <c r="F95" i="1"/>
  <c r="G95" i="1" s="1"/>
  <c r="A96" i="1"/>
  <c r="H96" i="1" l="1"/>
  <c r="F96" i="1"/>
  <c r="G96" i="1" s="1"/>
  <c r="A97" i="1"/>
  <c r="H97" i="1" l="1"/>
  <c r="F97" i="1"/>
  <c r="G97" i="1" s="1"/>
  <c r="A98" i="1"/>
  <c r="H98" i="1" l="1"/>
  <c r="F98" i="1"/>
  <c r="G98" i="1" s="1"/>
  <c r="A99" i="1"/>
  <c r="H99" i="1" l="1"/>
  <c r="F99" i="1"/>
  <c r="G99" i="1" s="1"/>
  <c r="A100" i="1"/>
  <c r="A101" i="1" l="1"/>
  <c r="F100" i="1"/>
  <c r="G100" i="1" s="1"/>
  <c r="F101" i="1" l="1"/>
  <c r="G101" i="1" s="1"/>
  <c r="A102" i="1"/>
  <c r="F102" i="1" l="1"/>
  <c r="G102" i="1" s="1"/>
  <c r="A103" i="1"/>
  <c r="F103" i="1" l="1"/>
  <c r="G103" i="1" s="1"/>
  <c r="A104" i="1"/>
  <c r="F104" i="1" l="1"/>
  <c r="G104" i="1" s="1"/>
  <c r="A105" i="1"/>
  <c r="F105" i="1" l="1"/>
  <c r="G105" i="1" s="1"/>
  <c r="A106" i="1"/>
  <c r="F106" i="1" l="1"/>
  <c r="G106" i="1" s="1"/>
  <c r="A107" i="1"/>
  <c r="F107" i="1" l="1"/>
  <c r="G107" i="1" s="1"/>
  <c r="A108" i="1"/>
  <c r="F108" i="1" s="1"/>
  <c r="G108" i="1" s="1"/>
</calcChain>
</file>

<file path=xl/sharedStrings.xml><?xml version="1.0" encoding="utf-8"?>
<sst xmlns="http://schemas.openxmlformats.org/spreadsheetml/2006/main" count="388" uniqueCount="198">
  <si>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</si>
  <si>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</si>
  <si>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</si>
  <si>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</si>
  <si>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</si>
  <si>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</si>
  <si>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</si>
  <si>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</si>
  <si>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</si>
  <si>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</si>
  <si>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</si>
  <si>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</si>
  <si>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</si>
  <si>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</si>
  <si>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</si>
  <si>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</si>
  <si>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</si>
  <si>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</si>
  <si>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</si>
  <si>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</si>
  <si>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</si>
  <si>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</si>
  <si>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</si>
  <si>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</si>
  <si>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</si>
  <si>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</si>
  <si>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</si>
  <si>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</si>
  <si>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</si>
  <si>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</si>
  <si>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</si>
  <si>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</si>
  <si>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</si>
  <si>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</si>
  <si>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</si>
  <si>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</si>
  <si>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</si>
  <si>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</si>
  <si>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</si>
  <si>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</si>
  <si>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</si>
  <si>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</si>
  <si>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</si>
  <si>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</si>
  <si>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</si>
  <si>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</si>
  <si>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</si>
  <si>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</si>
  <si>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</si>
  <si>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</si>
  <si>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</si>
  <si>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</si>
  <si>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</si>
  <si>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</si>
  <si>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</si>
  <si>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</si>
  <si>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</si>
  <si>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</si>
  <si>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</si>
  <si>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</si>
  <si>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</si>
  <si>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</si>
  <si>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</si>
  <si>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</si>
  <si>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</si>
  <si>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</si>
  <si>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</si>
  <si>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</si>
  <si>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</si>
  <si>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</si>
  <si>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</si>
  <si>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</si>
  <si>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</si>
  <si>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</si>
  <si>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</si>
  <si>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</si>
  <si>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</si>
  <si>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</si>
  <si>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</si>
  <si>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</si>
  <si>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</si>
  <si>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</si>
  <si>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</si>
  <si>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</si>
  <si>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</si>
  <si>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</si>
  <si>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</si>
  <si>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</si>
  <si>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</si>
  <si>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</si>
  <si>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</si>
  <si>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</si>
  <si>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</si>
  <si>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</si>
  <si>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</si>
  <si>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</si>
  <si>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</si>
  <si>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</si>
  <si>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</si>
  <si>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</si>
  <si>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</si>
  <si>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</si>
  <si>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</si>
  <si>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</si>
  <si>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</si>
  <si>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</si>
  <si>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</si>
  <si>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</si>
  <si>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</si>
  <si>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</si>
  <si>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</si>
  <si>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</si>
  <si>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</si>
  <si>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</si>
  <si>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</si>
  <si>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</si>
  <si>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</si>
  <si>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</si>
  <si>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</si>
  <si>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</si>
  <si>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</si>
  <si>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</si>
  <si>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</si>
  <si>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</si>
  <si>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</si>
  <si>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</si>
  <si>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</si>
  <si>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</si>
  <si>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</si>
  <si>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</si>
  <si>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</si>
  <si>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</si>
  <si>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</si>
  <si>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</si>
  <si>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</si>
  <si>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</si>
  <si>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</si>
  <si>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</si>
  <si>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</si>
  <si>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</si>
  <si>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</si>
  <si>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</si>
  <si>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</si>
  <si>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</si>
  <si>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</si>
  <si>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</si>
  <si>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</si>
  <si>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</si>
  <si>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</si>
  <si>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</si>
  <si>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</si>
  <si>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</si>
  <si>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</si>
  <si>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</si>
  <si>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</si>
  <si>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</si>
  <si>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</si>
  <si>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</si>
  <si>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</si>
  <si>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</si>
  <si>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</si>
  <si>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</si>
  <si>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</si>
  <si>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</si>
  <si>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</si>
  <si>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</si>
  <si>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</si>
  <si>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</si>
  <si>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</si>
  <si>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</si>
  <si>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</si>
  <si>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</si>
  <si>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</si>
  <si>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</si>
  <si>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</si>
  <si>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</si>
  <si>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</si>
  <si>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</si>
  <si>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</si>
  <si>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</si>
  <si>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</si>
  <si>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</si>
  <si>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</si>
  <si>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</si>
  <si>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</si>
  <si>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</si>
  <si>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</si>
  <si>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MA_07_09_REC60</t>
  </si>
  <si>
    <t xml:space="preserve">Las expresiones algebraicas </t>
  </si>
  <si>
    <t>Adriana Ma. Pachón</t>
  </si>
  <si>
    <t>Ver descripción</t>
  </si>
  <si>
    <t>Ilustración</t>
  </si>
  <si>
    <t>Ver en carpeta de anexos FQ01</t>
  </si>
  <si>
    <t>Ver en carpeta de anexos FQ02</t>
  </si>
  <si>
    <t>Ver en carpeta de anexos FQ03</t>
  </si>
  <si>
    <t>Ver en carpeta de anexos FQ04</t>
  </si>
  <si>
    <t>Ver en carpeta de anexos FQ05</t>
  </si>
  <si>
    <t>Ver en carpeta de anexos FQ06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</si>
</sst>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1022350</xdr:colOff>
          <xdr:row>15</xdr:row>
          <xdr:rowOff>717550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831850</xdr:colOff>
          <xdr:row>15</xdr:row>
          <xdr:rowOff>717550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6350</xdr:colOff>
          <xdr:row>15</xdr:row>
          <xdr:rowOff>482600</xdr:rowOff>
        </xdr:from>
        <xdr:to>
          <xdr:col>4</xdr:col>
          <xdr:colOff>838200</xdr:colOff>
          <xdr:row>15</xdr:row>
          <xdr:rowOff>717550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6350</xdr:colOff>
          <xdr:row>15</xdr:row>
          <xdr:rowOff>482600</xdr:rowOff>
        </xdr:from>
        <xdr:to>
          <xdr:col>5</xdr:col>
          <xdr:colOff>838200</xdr:colOff>
          <xdr:row>15</xdr:row>
          <xdr:rowOff>717550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4</xdr:row>
          <xdr:rowOff>6350</xdr:rowOff>
        </xdr:from>
        <xdr:to>
          <xdr:col>2</xdr:col>
          <xdr:colOff>1035050</xdr:colOff>
          <xdr:row>4</xdr:row>
          <xdr:rowOff>234950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6350</xdr:rowOff>
        </xdr:from>
        <xdr:to>
          <xdr:col>3</xdr:col>
          <xdr:colOff>869950</xdr:colOff>
          <xdr:row>4</xdr:row>
          <xdr:rowOff>234950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6350</xdr:rowOff>
        </xdr:from>
        <xdr:to>
          <xdr:col>5</xdr:col>
          <xdr:colOff>6350</xdr:colOff>
          <xdr:row>4</xdr:row>
          <xdr:rowOff>234950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6" zoomScaleNormal="66" zoomScalePageLayoutView="140" workbookViewId="0">
      <pane ySplit="9" topLeftCell="A10" activePane="bottomLeft" state="frozen"/>
      <selection pane="bottomLeft" activeCell="J16" sqref="J16"/>
    </sheetView>
  </sheetViews>
  <sheetFormatPr baseColWidth="10" defaultColWidth="10.9140625" defaultRowHeight="12.5" x14ac:dyDescent="0.25"/>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4140625" style="2" customWidth="1"/>
    <col min="8" max="8" width="28.58203125" style="2" customWidth="1"/>
    <col min="9" max="9" width="20.4140625" style="2" customWidth="1"/>
    <col min="10" max="10" width="34.9140625" style="15" customWidth="1"/>
    <col min="11" max="11" width="29.58203125" style="15" customWidth="1"/>
    <col min="12" max="12" width="20.4140625" style="2" hidden="1" customWidth="1"/>
    <col min="13" max="13" width="14.5" style="2" hidden="1" customWidth="1"/>
    <col min="14" max="15" width="10.9140625" style="2" hidden="1" customWidth="1"/>
    <col min="16" max="16384" width="10.9140625" style="2"/>
  </cols>
  <sheetData>
    <row r="1" spans="1:16" ht="16" thickBot="1" x14ac:dyDescent="0.4">
      <c r="A1" s="1"/>
      <c r="B1" s="1"/>
      <c r="C1" s="1"/>
      <c r="D1" s="1"/>
      <c r="F1" s="1"/>
      <c r="G1" s="1"/>
      <c r="H1" s="38"/>
      <c r="I1" s="38"/>
      <c r="J1" s="14"/>
      <c r="K1" s="14"/>
      <c r="L1" s="2" t="s">
        <v>5</v>
      </c>
      <c r="M1" s="2" t="str">
        <f>CONCATENATE('Definición técnica de imagenes'!$B$1," ",$G$5)</f>
        <v>Ubicación de la imagen en el recurso M10B</v>
      </c>
    </row>
    <row r="2" spans="1:16" ht="15.5" x14ac:dyDescent="0.3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5" x14ac:dyDescent="0.35">
      <c r="A3" s="1"/>
      <c r="B3" s="4" t="s">
        <v>8</v>
      </c>
      <c r="C3" s="86">
        <v>7</v>
      </c>
      <c r="D3" s="87"/>
      <c r="F3" s="79">
        <v>42429</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5" x14ac:dyDescent="0.35">
      <c r="A4" s="1"/>
      <c r="B4" s="4" t="s">
        <v>54</v>
      </c>
      <c r="C4" s="86" t="s">
        <v>188</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x14ac:dyDescent="0.4">
      <c r="A5" s="1"/>
      <c r="B5" s="6" t="s">
        <v>1</v>
      </c>
      <c r="C5" s="88" t="s">
        <v>189</v>
      </c>
      <c r="D5" s="89"/>
      <c r="E5" s="5"/>
      <c r="F5" s="37" t="str">
        <f>IF(G4="Recurso","Motor del recurso","")</f>
        <v>Motor del recurso</v>
      </c>
      <c r="G5" s="61" t="s">
        <v>86</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x14ac:dyDescent="0.4">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5">
      <c r="A7" s="1"/>
      <c r="B7" s="24" t="s">
        <v>40</v>
      </c>
      <c r="C7" s="73"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x14ac:dyDescent="0.4">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9" customHeight="1" thickBot="1" x14ac:dyDescent="0.3">
      <c r="A9" s="21" t="s">
        <v>2</v>
      </c>
      <c r="B9" s="18" t="s">
        <v>9</v>
      </c>
      <c r="C9" s="17" t="s">
        <v>3</v>
      </c>
      <c r="D9" s="17" t="s">
        <v>4</v>
      </c>
      <c r="E9" s="18" t="str">
        <f>IF($G$4="Recurso",$M$1,$L$1)</f>
        <v>Ubicación de la imagen en el recurso M10B</v>
      </c>
      <c r="F9" s="57" t="s">
        <v>61</v>
      </c>
      <c r="G9" s="57" t="s">
        <v>59</v>
      </c>
      <c r="H9" s="57" t="s">
        <v>60</v>
      </c>
      <c r="I9" s="57" t="s">
        <v>114</v>
      </c>
      <c r="J9" s="18" t="s">
        <v>6</v>
      </c>
      <c r="K9" s="19" t="s">
        <v>7</v>
      </c>
      <c r="O9" s="2" t="str">
        <f>'Definición técnica de imagenes'!A11</f>
        <v>M10B</v>
      </c>
    </row>
    <row r="10" spans="1:16" s="11" customFormat="1" ht="33" customHeight="1" x14ac:dyDescent="0.25">
      <c r="A10" s="12" t="str">
        <f>IF(OR(B10&lt;&gt;"",J10&lt;&gt;""),"IMG01","")</f>
        <v>IMG01</v>
      </c>
      <c r="B10" s="62" t="s">
        <v>190</v>
      </c>
      <c r="C10" s="20" t="str">
        <f t="shared" ref="C10:C17" si="0">IF(OR(B10&lt;&gt;"",J10&lt;&gt;""),IF($G$4="Recurso",CONCATENATE($G$4," ",$G$5),$G$4),"")</f>
        <v>Recurso M10B</v>
      </c>
      <c r="D10" s="63" t="s">
        <v>191</v>
      </c>
      <c r="E10" s="63" t="s">
        <v>155</v>
      </c>
      <c r="F10" s="13" t="str">
        <f t="shared" ref="F10:F17" ca="1" si="1">IF(OR(B10&lt;&gt;"",J10&lt;&gt;""),CONCATENATE($C$7,"_",$A10,IF($G$4="Cuaderno de Estudio","_small",CONCATENATE(IF(I10="","","n"),IF(LEFT($G$5,1)="F",".jpg",".png")))),"")</f>
        <v>MA_07_09_REC60_IMG01.png</v>
      </c>
      <c r="G10" s="13" t="str">
        <f ca="1">IF($F10&lt;&gt;"",IF($G$4="Recurso",VLOOKUP($E10,OFFSET('Definición técnica de imagenes'!$A$1,MATCH($G$5,'Definición técnica de imagenes'!$A$1:$A$104,0)-1,1,COUNTIF('Definición técnica de imagenes'!$A$3:$A$102,$G$5),5),5,FALSE),'Definición técnica de imagenes'!$F$16),"")</f>
        <v>273 x 51 px</v>
      </c>
      <c r="H10" s="13" t="str">
        <f t="shared" ref="H10:H17"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192</v>
      </c>
      <c r="K10" s="64"/>
      <c r="O10" s="2" t="str">
        <f>'Definición técnica de imagenes'!A12</f>
        <v>M12D</v>
      </c>
    </row>
    <row r="11" spans="1:16" s="11" customFormat="1" ht="20" customHeight="1" x14ac:dyDescent="0.25">
      <c r="A11" s="12" t="str">
        <f t="shared" ref="A11:A17" si="3">IF(OR(B11&lt;&gt;"",J11&lt;&gt;""),CONCATENATE(LEFT(A10,3),IF(MID(A10,4,2)+1&lt;10,CONCATENATE("0",MID(A10,4,2)+1))),"")</f>
        <v>IMG02</v>
      </c>
      <c r="B11" s="62" t="s">
        <v>190</v>
      </c>
      <c r="C11" s="20" t="str">
        <f t="shared" si="0"/>
        <v>Recurso M10B</v>
      </c>
      <c r="D11" s="63" t="s">
        <v>191</v>
      </c>
      <c r="E11" s="63" t="s">
        <v>155</v>
      </c>
      <c r="F11" s="13" t="str">
        <f t="shared" ca="1" si="1"/>
        <v>MA_07_09_REC60_IMG02.png</v>
      </c>
      <c r="G11" s="13" t="str">
        <f ca="1">IF($F11&lt;&gt;"",IF($G$4="Recurso",VLOOKUP($E11,OFFSET('Definición técnica de imagenes'!$A$1,MATCH($G$5,'Definición técnica de imagenes'!$A$1:$A$104,0)-1,1,COUNTIF('Definición técnica de imagenes'!$A$3:$A$102,$G$5),5),5,FALSE),'Definición técnica de imagenes'!$F$16),"")</f>
        <v>273 x 51 px</v>
      </c>
      <c r="H11" s="13" t="str">
        <f t="shared" ca="1" si="2"/>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193</v>
      </c>
      <c r="K11" s="65"/>
      <c r="O11" s="2" t="str">
        <f>'Definición técnica de imagenes'!A13</f>
        <v>M101</v>
      </c>
    </row>
    <row r="12" spans="1:16" s="11" customFormat="1" x14ac:dyDescent="0.25">
      <c r="A12" s="12" t="str">
        <f t="shared" si="3"/>
        <v>IMG03</v>
      </c>
      <c r="B12" s="62" t="s">
        <v>190</v>
      </c>
      <c r="C12" s="20" t="str">
        <f t="shared" si="0"/>
        <v>Recurso M10B</v>
      </c>
      <c r="D12" s="63" t="s">
        <v>191</v>
      </c>
      <c r="E12" s="63" t="s">
        <v>155</v>
      </c>
      <c r="F12" s="13" t="str">
        <f t="shared" ca="1" si="1"/>
        <v>MA_07_09_REC60_IMG03.png</v>
      </c>
      <c r="G12" s="13" t="str">
        <f ca="1">IF($F12&lt;&gt;"",IF($G$4="Recurso",VLOOKUP($E12,OFFSET('Definición técnica de imagenes'!$A$1,MATCH($G$5,'Definición técnica de imagenes'!$A$1:$A$104,0)-1,1,COUNTIF('Definición técnica de imagenes'!$A$3:$A$102,$G$5),5),5,FALSE),'Definición técnica de imagenes'!$F$16),"")</f>
        <v>273 x 51 px</v>
      </c>
      <c r="H12" s="13" t="str">
        <f t="shared" ca="1" si="2"/>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3" t="s">
        <v>194</v>
      </c>
      <c r="K12" s="64"/>
      <c r="O12" s="2" t="str">
        <f>'Definición técnica de imagenes'!A18</f>
        <v>Diaporama F1</v>
      </c>
    </row>
    <row r="13" spans="1:16" s="11" customFormat="1" x14ac:dyDescent="0.25">
      <c r="A13" s="12" t="str">
        <f t="shared" si="3"/>
        <v>IMG04</v>
      </c>
      <c r="B13" s="62" t="s">
        <v>190</v>
      </c>
      <c r="C13" s="20" t="str">
        <f t="shared" si="0"/>
        <v>Recurso M10B</v>
      </c>
      <c r="D13" s="63" t="s">
        <v>191</v>
      </c>
      <c r="E13" s="63" t="s">
        <v>155</v>
      </c>
      <c r="F13" s="13" t="str">
        <f t="shared" ca="1" si="1"/>
        <v>MA_07_09_REC60_IMG04.png</v>
      </c>
      <c r="G13" s="13" t="str">
        <f ca="1">IF($F13&lt;&gt;"",IF($G$4="Recurso",VLOOKUP($E13,OFFSET('Definición técnica de imagenes'!$A$1,MATCH($G$5,'Definición técnica de imagenes'!$A$1:$A$104,0)-1,1,COUNTIF('Definición técnica de imagenes'!$A$3:$A$102,$G$5),5),5,FALSE),'Definición técnica de imagenes'!$F$16),"")</f>
        <v>273 x 51 px</v>
      </c>
      <c r="H13" s="13" t="str">
        <f t="shared" ca="1" si="2"/>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3" t="s">
        <v>195</v>
      </c>
      <c r="K13" s="64"/>
      <c r="O13" s="2" t="str">
        <f>'Definición técnica de imagenes'!A19</f>
        <v>F4</v>
      </c>
    </row>
    <row r="14" spans="1:16" s="11" customFormat="1" x14ac:dyDescent="0.25">
      <c r="A14" s="12" t="str">
        <f t="shared" si="3"/>
        <v>IMG05</v>
      </c>
      <c r="B14" s="62" t="s">
        <v>190</v>
      </c>
      <c r="C14" s="20" t="str">
        <f t="shared" si="0"/>
        <v>Recurso M10B</v>
      </c>
      <c r="D14" s="63" t="s">
        <v>191</v>
      </c>
      <c r="E14" s="63" t="s">
        <v>155</v>
      </c>
      <c r="F14" s="13" t="str">
        <f t="shared" ca="1" si="1"/>
        <v>MA_07_09_REC60_IMG05.png</v>
      </c>
      <c r="G14" s="13" t="str">
        <f ca="1">IF($F14&lt;&gt;"",IF($G$4="Recurso",VLOOKUP($E14,OFFSET('Definición técnica de imagenes'!$A$1,MATCH($G$5,'Definición técnica de imagenes'!$A$1:$A$104,0)-1,1,COUNTIF('Definición técnica de imagenes'!$A$3:$A$102,$G$5),5),5,FALSE),'Definición técnica de imagenes'!$F$16),"")</f>
        <v>273 x 51 px</v>
      </c>
      <c r="H14" s="13" t="str">
        <f t="shared" ca="1" si="2"/>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3" t="s">
        <v>196</v>
      </c>
      <c r="K14" s="64"/>
      <c r="O14" s="2" t="str">
        <f>'Definición técnica de imagenes'!A22</f>
        <v>F6</v>
      </c>
    </row>
    <row r="15" spans="1:16" s="11" customFormat="1" x14ac:dyDescent="0.25">
      <c r="A15" s="12" t="str">
        <f t="shared" si="3"/>
        <v>IMG06</v>
      </c>
      <c r="B15" s="62" t="s">
        <v>190</v>
      </c>
      <c r="C15" s="20" t="str">
        <f t="shared" si="0"/>
        <v>Recurso M10B</v>
      </c>
      <c r="D15" s="63" t="s">
        <v>191</v>
      </c>
      <c r="E15" s="63" t="s">
        <v>155</v>
      </c>
      <c r="F15" s="13" t="str">
        <f t="shared" ca="1" si="1"/>
        <v>MA_07_09_REC60_IMG06.png</v>
      </c>
      <c r="G15" s="13" t="str">
        <f ca="1">IF($F15&lt;&gt;"",IF($G$4="Recurso",VLOOKUP($E15,OFFSET('Definición técnica de imagenes'!$A$1,MATCH($G$5,'Definición técnica de imagenes'!$A$1:$A$104,0)-1,1,COUNTIF('Definición técnica de imagenes'!$A$3:$A$102,$G$5),5),5,FALSE),'Definición técnica de imagenes'!$F$16),"")</f>
        <v>273 x 51 px</v>
      </c>
      <c r="H15" s="13" t="str">
        <f t="shared" ca="1" si="2"/>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3" t="s">
        <v>197</v>
      </c>
      <c r="K15" s="66"/>
      <c r="O15" s="2" t="str">
        <f>'Definición técnica de imagenes'!A24</f>
        <v>F6B</v>
      </c>
    </row>
    <row r="16" spans="1:16" s="11" customFormat="1" x14ac:dyDescent="0.25">
      <c r="A16" s="12" t="str">
        <f t="shared" si="3"/>
        <v/>
      </c>
      <c r="B16" s="62"/>
      <c r="C16" s="20" t="str">
        <f t="shared" si="0"/>
        <v/>
      </c>
      <c r="D16" s="63"/>
      <c r="E16" s="63"/>
      <c r="F16" s="13" t="str">
        <f t="shared" si="1"/>
        <v/>
      </c>
      <c r="G16" s="13" t="str">
        <f ca="1">IF($F16&lt;&gt;"",IF($G$4="Recurso",VLOOKUP($E16,OFFSET('Definición técnica de imagenes'!$A$1,MATCH($G$5,'Definición técnica de imagenes'!$A$1:$A$104,0)-1,1,COUNTIF('Definición técnica de imagenes'!$A$3:$A$102,$G$5),5),5,FALSE),'Definición técnica de imagenes'!$F$16),"")</f>
        <v/>
      </c>
      <c r="H16" s="13" t="str">
        <f t="shared" ca="1" si="2"/>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3"/>
      <c r="K16" s="67"/>
      <c r="O16" s="2" t="str">
        <f>'Definición técnica de imagenes'!A25</f>
        <v>F7</v>
      </c>
    </row>
    <row r="17" spans="1:15" s="11" customFormat="1" x14ac:dyDescent="0.25">
      <c r="A17" s="12" t="str">
        <f t="shared" si="3"/>
        <v/>
      </c>
      <c r="B17" s="62"/>
      <c r="C17" s="20" t="str">
        <f t="shared" si="0"/>
        <v/>
      </c>
      <c r="D17" s="63"/>
      <c r="E17" s="63"/>
      <c r="F17" s="13" t="str">
        <f t="shared" si="1"/>
        <v/>
      </c>
      <c r="G17" s="13" t="str">
        <f ca="1">IF($F17&lt;&gt;"",IF($G$4="Recurso",VLOOKUP($E17,OFFSET('Definición técnica de imagenes'!$A$1,MATCH($G$5,'Definición técnica de imagenes'!$A$1:$A$104,0)-1,1,COUNTIF('Definición técnica de imagenes'!$A$3:$A$102,$G$5),5),5,FALSE),'Definición técnica de imagenes'!$F$16),"")</f>
        <v/>
      </c>
      <c r="H17" s="13" t="str">
        <f t="shared" ca="1" si="2"/>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3"/>
      <c r="K17" s="66"/>
      <c r="O17" s="2" t="str">
        <f>'Definición técnica de imagenes'!A27</f>
        <v>F7B</v>
      </c>
    </row>
    <row r="18" spans="1:15" s="11" customFormat="1" x14ac:dyDescent="0.25">
      <c r="A18" s="12" t="str">
        <f t="shared" ref="A18" si="4">IF(OR(B18&lt;&gt;"",J18&lt;&gt;""),CONCATENATE(LEFT(A17,3),IF(MID(A17,4,2)+1&lt;10,CONCATENATE("0",MID(A17,4,2)+1))),"")</f>
        <v/>
      </c>
      <c r="B18" s="62"/>
      <c r="C18" s="20" t="str">
        <f t="shared" ref="C18:C41" si="5">IF(OR(B18&lt;&gt;"",J18&lt;&gt;""),IF($G$4="Recurso",CONCATENATE($G$4," ",$G$5),$G$4),"")</f>
        <v/>
      </c>
      <c r="D18" s="63"/>
      <c r="E18" s="63"/>
      <c r="F18" s="13" t="str">
        <f t="shared" ref="F18:F74" si="6">IF(OR(B18&lt;&gt;"",J18&lt;&gt;""),CONCATENATE($C$7,"_",$A18,IF($G$4="Cuaderno de Estudio","_small",CONCATENATE(IF(I18="","","n"),IF(LEFT($G$5,1)="F",".jpg",".png")))),"")</f>
        <v/>
      </c>
      <c r="G18" s="13" t="str">
        <f ca="1">IF($F18&lt;&gt;"",IF($G$4="Recurso",VLOOKUP($E18,OFFSET('Definición técnica de imagenes'!$A$1,MATCH($G$5,'Definición técnica de imagenes'!$A$1:$A$104,0)-1,1,COUNTIF('Definición técnica de imagenes'!$A$3:$A$102,$G$5),5),5,FALSE),'Definición técnica de imagenes'!$F$16),"")</f>
        <v/>
      </c>
      <c r="H18" s="13" t="str">
        <f t="shared" ref="H18:H74" ca="1" si="7">IF(AND(I18&lt;&gt;"",I18&lt;&gt;0),IF(OR(B18&lt;&gt;"",J18&lt;&gt;""),CONCATENATE($C$7,"_",$A18,IF($G$4="Cuaderno de Estudio","_zoom",CONCATENATE("a",IF(LEFT($G$5,1)="F",".jpg",".png")))),""),"")</f>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3"/>
      <c r="K18" s="66"/>
      <c r="O18" s="2" t="str">
        <f>'Definición técnica de imagenes'!A30</f>
        <v>F8</v>
      </c>
    </row>
    <row r="19" spans="1:15" s="11" customFormat="1" x14ac:dyDescent="0.25">
      <c r="A19" s="12" t="str">
        <f t="shared" ref="A19:A50" si="8">IF(OR(B19&lt;&gt;"",J19&lt;&gt;""),CONCATENATE(LEFT(A18,3),IF(MID(A18,4,2)+1&lt;10,CONCATENATE("0",MID(A18,4,2)+1),MID(A18,4,2)+1)),"")</f>
        <v/>
      </c>
      <c r="B19" s="62"/>
      <c r="C19" s="20" t="str">
        <f t="shared" si="5"/>
        <v/>
      </c>
      <c r="D19" s="63"/>
      <c r="E19" s="63"/>
      <c r="F19" s="13" t="str">
        <f t="shared" si="6"/>
        <v/>
      </c>
      <c r="G19" s="13" t="str">
        <f ca="1">IF($F19&lt;&gt;"",IF($G$4="Recurso",VLOOKUP($E19,OFFSET('Definición técnica de imagenes'!$A$1,MATCH($G$5,'Definición técnica de imagenes'!$A$1:$A$104,0)-1,1,COUNTIF('Definición técnica de imagenes'!$A$3:$A$102,$G$5),5),5,FALSE),'Definición técnica de imagenes'!$F$16),"")</f>
        <v/>
      </c>
      <c r="H19" s="13" t="str">
        <f t="shared" ca="1" si="7"/>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3"/>
      <c r="K19" s="67"/>
      <c r="O19" s="2" t="str">
        <f>'Definición técnica de imagenes'!A31</f>
        <v>F10</v>
      </c>
    </row>
    <row r="20" spans="1:15" s="11" customFormat="1" x14ac:dyDescent="0.25">
      <c r="A20" s="12" t="str">
        <f t="shared" si="8"/>
        <v/>
      </c>
      <c r="B20" s="62"/>
      <c r="C20" s="20" t="str">
        <f t="shared" si="5"/>
        <v/>
      </c>
      <c r="D20" s="63"/>
      <c r="E20" s="63"/>
      <c r="F20" s="13" t="str">
        <f t="shared" si="6"/>
        <v/>
      </c>
      <c r="G20" s="13" t="str">
        <f ca="1">IF($F20&lt;&gt;"",IF($G$4="Recurso",VLOOKUP($E20,OFFSET('Definición técnica de imagenes'!$A$1,MATCH($G$5,'Definición técnica de imagenes'!$A$1:$A$104,0)-1,1,COUNTIF('Definición técnica de imagenes'!$A$3:$A$102,$G$5),5),5,FALSE),'Definición técnica de imagenes'!$F$16),"")</f>
        <v/>
      </c>
      <c r="H20" s="13" t="str">
        <f t="shared" ca="1" si="7"/>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8"/>
        <v/>
      </c>
      <c r="B21" s="62"/>
      <c r="C21" s="20" t="str">
        <f t="shared" si="5"/>
        <v/>
      </c>
      <c r="D21" s="63"/>
      <c r="E21" s="63"/>
      <c r="F21" s="13" t="str">
        <f t="shared" si="6"/>
        <v/>
      </c>
      <c r="G21" s="13" t="str">
        <f ca="1">IF($F21&lt;&gt;"",IF($G$4="Recurso",VLOOKUP($E21,OFFSET('Definición técnica de imagenes'!$A$1,MATCH($G$5,'Definición técnica de imagenes'!$A$1:$A$104,0)-1,1,COUNTIF('Definición técnica de imagenes'!$A$3:$A$102,$G$5),5),5,FALSE),'Definición técnica de imagenes'!$F$16),"")</f>
        <v/>
      </c>
      <c r="H21" s="13" t="str">
        <f t="shared" ca="1" si="7"/>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8"/>
        <v/>
      </c>
      <c r="B22" s="62"/>
      <c r="C22" s="20" t="str">
        <f t="shared" si="5"/>
        <v/>
      </c>
      <c r="D22" s="63"/>
      <c r="E22" s="63"/>
      <c r="F22" s="13" t="str">
        <f t="shared" si="6"/>
        <v/>
      </c>
      <c r="G22" s="13" t="str">
        <f ca="1">IF($F22&lt;&gt;"",IF($G$4="Recurso",VLOOKUP($E22,OFFSET('Definición técnica de imagenes'!$A$1,MATCH($G$5,'Definición técnica de imagenes'!$A$1:$A$104,0)-1,1,COUNTIF('Definición técnica de imagenes'!$A$3:$A$102,$G$5),5),5,FALSE),'Definición técnica de imagenes'!$F$16),"")</f>
        <v/>
      </c>
      <c r="H22" s="13" t="str">
        <f t="shared" ca="1" si="7"/>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8"/>
        <v/>
      </c>
      <c r="B23" s="62"/>
      <c r="C23" s="20" t="str">
        <f t="shared" si="5"/>
        <v/>
      </c>
      <c r="D23" s="63"/>
      <c r="E23" s="63"/>
      <c r="F23" s="13" t="str">
        <f t="shared" si="6"/>
        <v/>
      </c>
      <c r="G23" s="13" t="str">
        <f ca="1">IF($F23&lt;&gt;"",IF($G$4="Recurso",VLOOKUP($E23,OFFSET('Definición técnica de imagenes'!$A$1,MATCH($G$5,'Definición técnica de imagenes'!$A$1:$A$104,0)-1,1,COUNTIF('Definición técnica de imagenes'!$A$3:$A$102,$G$5),5),5,FALSE),'Definición técnica de imagenes'!$F$16),"")</f>
        <v/>
      </c>
      <c r="H23" s="13" t="str">
        <f t="shared" ca="1" si="7"/>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8"/>
        <v/>
      </c>
      <c r="B24" s="62"/>
      <c r="C24" s="20" t="str">
        <f t="shared" si="5"/>
        <v/>
      </c>
      <c r="D24" s="63"/>
      <c r="E24" s="63"/>
      <c r="F24" s="13" t="str">
        <f t="shared" si="6"/>
        <v/>
      </c>
      <c r="G24" s="13" t="str">
        <f ca="1">IF($F24&lt;&gt;"",IF($G$4="Recurso",VLOOKUP($E24,OFFSET('Definición técnica de imagenes'!$A$1,MATCH($G$5,'Definición técnica de imagenes'!$A$1:$A$104,0)-1,1,COUNTIF('Definición técnica de imagenes'!$A$3:$A$102,$G$5),5),5,FALSE),'Definición técnica de imagenes'!$F$16),"")</f>
        <v/>
      </c>
      <c r="H24" s="13" t="str">
        <f t="shared" ca="1" si="7"/>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8"/>
        <v/>
      </c>
      <c r="B25" s="62"/>
      <c r="C25" s="20" t="str">
        <f t="shared" si="5"/>
        <v/>
      </c>
      <c r="D25" s="63"/>
      <c r="E25" s="63"/>
      <c r="F25" s="13" t="str">
        <f t="shared" si="6"/>
        <v/>
      </c>
      <c r="G25" s="13" t="str">
        <f ca="1">IF($F25&lt;&gt;"",IF($G$4="Recurso",VLOOKUP($E25,OFFSET('Definición técnica de imagenes'!$A$1,MATCH($G$5,'Definición técnica de imagenes'!$A$1:$A$104,0)-1,1,COUNTIF('Definición técnica de imagenes'!$A$3:$A$102,$G$5),5),5,FALSE),'Definición técnica de imagenes'!$F$16),"")</f>
        <v/>
      </c>
      <c r="H25" s="13" t="str">
        <f t="shared" ca="1" si="7"/>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8"/>
        <v/>
      </c>
      <c r="B26" s="62"/>
      <c r="C26" s="20" t="str">
        <f t="shared" si="5"/>
        <v/>
      </c>
      <c r="D26" s="63"/>
      <c r="E26" s="63"/>
      <c r="F26" s="13" t="str">
        <f t="shared" si="6"/>
        <v/>
      </c>
      <c r="G26" s="13" t="str">
        <f ca="1">IF($F26&lt;&gt;"",IF($G$4="Recurso",VLOOKUP($E26,OFFSET('Definición técnica de imagenes'!$A$1,MATCH($G$5,'Definición técnica de imagenes'!$A$1:$A$104,0)-1,1,COUNTIF('Definición técnica de imagenes'!$A$3:$A$102,$G$5),5),5,FALSE),'Definición técnica de imagenes'!$F$16),"")</f>
        <v/>
      </c>
      <c r="H26" s="13" t="str">
        <f t="shared" ca="1" si="7"/>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8"/>
        <v/>
      </c>
      <c r="B27" s="62"/>
      <c r="C27" s="20" t="str">
        <f t="shared" si="5"/>
        <v/>
      </c>
      <c r="D27" s="63"/>
      <c r="E27" s="63"/>
      <c r="F27" s="13" t="str">
        <f t="shared" si="6"/>
        <v/>
      </c>
      <c r="G27" s="13" t="str">
        <f ca="1">IF($F27&lt;&gt;"",IF($G$4="Recurso",VLOOKUP($E27,OFFSET('Definición técnica de imagenes'!$A$1,MATCH($G$5,'Definición técnica de imagenes'!$A$1:$A$104,0)-1,1,COUNTIF('Definición técnica de imagenes'!$A$3:$A$102,$G$5),5),5,FALSE),'Definición técnica de imagenes'!$F$16),"")</f>
        <v/>
      </c>
      <c r="H27" s="13" t="str">
        <f t="shared" ca="1" si="7"/>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8"/>
        <v/>
      </c>
      <c r="B28" s="62"/>
      <c r="C28" s="20" t="str">
        <f t="shared" si="5"/>
        <v/>
      </c>
      <c r="D28" s="63"/>
      <c r="E28" s="63"/>
      <c r="F28" s="13" t="str">
        <f t="shared" si="6"/>
        <v/>
      </c>
      <c r="G28" s="13" t="str">
        <f ca="1">IF($F28&lt;&gt;"",IF($G$4="Recurso",VLOOKUP($E28,OFFSET('Definición técnica de imagenes'!$A$1,MATCH($G$5,'Definición técnica de imagenes'!$A$1:$A$104,0)-1,1,COUNTIF('Definición técnica de imagenes'!$A$3:$A$102,$G$5),5),5,FALSE),'Definición técnica de imagenes'!$F$16),"")</f>
        <v/>
      </c>
      <c r="H28" s="13" t="str">
        <f t="shared" ca="1" si="7"/>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8"/>
        <v/>
      </c>
      <c r="B29" s="62"/>
      <c r="C29" s="20" t="str">
        <f t="shared" si="5"/>
        <v/>
      </c>
      <c r="D29" s="63"/>
      <c r="E29" s="63"/>
      <c r="F29" s="13" t="str">
        <f t="shared" si="6"/>
        <v/>
      </c>
      <c r="G29" s="13" t="str">
        <f ca="1">IF($F29&lt;&gt;"",IF($G$4="Recurso",VLOOKUP($E29,OFFSET('Definición técnica de imagenes'!$A$1,MATCH($G$5,'Definición técnica de imagenes'!$A$1:$A$104,0)-1,1,COUNTIF('Definición técnica de imagenes'!$A$3:$A$102,$G$5),5),5,FALSE),'Definición técnica de imagenes'!$F$16),"")</f>
        <v/>
      </c>
      <c r="H29" s="13" t="str">
        <f t="shared" ca="1" si="7"/>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8"/>
        <v/>
      </c>
      <c r="B30" s="62"/>
      <c r="C30" s="20" t="str">
        <f t="shared" si="5"/>
        <v/>
      </c>
      <c r="D30" s="63"/>
      <c r="E30" s="63"/>
      <c r="F30" s="13" t="str">
        <f t="shared" si="6"/>
        <v/>
      </c>
      <c r="G30" s="13" t="str">
        <f ca="1">IF($F30&lt;&gt;"",IF($G$4="Recurso",VLOOKUP($E30,OFFSET('Definición técnica de imagenes'!$A$1,MATCH($G$5,'Definición técnica de imagenes'!$A$1:$A$104,0)-1,1,COUNTIF('Definición técnica de imagenes'!$A$3:$A$102,$G$5),5),5,FALSE),'Definición técnica de imagenes'!$F$16),"")</f>
        <v/>
      </c>
      <c r="H30" s="13" t="str">
        <f t="shared" ca="1" si="7"/>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8"/>
        <v/>
      </c>
      <c r="B31" s="62"/>
      <c r="C31" s="20" t="str">
        <f t="shared" si="5"/>
        <v/>
      </c>
      <c r="D31" s="63"/>
      <c r="E31" s="63"/>
      <c r="F31" s="13" t="str">
        <f t="shared" si="6"/>
        <v/>
      </c>
      <c r="G31" s="13" t="str">
        <f ca="1">IF($F31&lt;&gt;"",IF($G$4="Recurso",VLOOKUP($E31,OFFSET('Definición técnica de imagenes'!$A$1,MATCH($G$5,'Definición técnica de imagenes'!$A$1:$A$104,0)-1,1,COUNTIF('Definición técnica de imagenes'!$A$3:$A$102,$G$5),5),5,FALSE),'Definición técnica de imagenes'!$F$16),"")</f>
        <v/>
      </c>
      <c r="H31" s="13" t="str">
        <f t="shared" ca="1" si="7"/>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8"/>
        <v/>
      </c>
      <c r="B32" s="62"/>
      <c r="C32" s="20" t="str">
        <f t="shared" si="5"/>
        <v/>
      </c>
      <c r="D32" s="63"/>
      <c r="E32" s="63"/>
      <c r="F32" s="13" t="str">
        <f t="shared" si="6"/>
        <v/>
      </c>
      <c r="G32" s="13" t="str">
        <f ca="1">IF($F32&lt;&gt;"",IF($G$4="Recurso",VLOOKUP($E32,OFFSET('Definición técnica de imagenes'!$A$1,MATCH($G$5,'Definición técnica de imagenes'!$A$1:$A$104,0)-1,1,COUNTIF('Definición técnica de imagenes'!$A$3:$A$102,$G$5),5),5,FALSE),'Definición técnica de imagenes'!$F$16),"")</f>
        <v/>
      </c>
      <c r="H32" s="13" t="str">
        <f t="shared" ca="1" si="7"/>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8"/>
        <v/>
      </c>
      <c r="B33" s="62"/>
      <c r="C33" s="20" t="str">
        <f t="shared" si="5"/>
        <v/>
      </c>
      <c r="D33" s="63"/>
      <c r="E33" s="63"/>
      <c r="F33" s="13" t="str">
        <f t="shared" si="6"/>
        <v/>
      </c>
      <c r="G33" s="13" t="str">
        <f ca="1">IF($F33&lt;&gt;"",IF($G$4="Recurso",VLOOKUP($E33,OFFSET('Definición técnica de imagenes'!$A$1,MATCH($G$5,'Definición técnica de imagenes'!$A$1:$A$104,0)-1,1,COUNTIF('Definición técnica de imagenes'!$A$3:$A$102,$G$5),5),5,FALSE),'Definición técnica de imagenes'!$F$16),"")</f>
        <v/>
      </c>
      <c r="H33" s="13" t="str">
        <f t="shared" ca="1" si="7"/>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8"/>
        <v/>
      </c>
      <c r="B34" s="62"/>
      <c r="C34" s="20" t="str">
        <f t="shared" si="5"/>
        <v/>
      </c>
      <c r="D34" s="63"/>
      <c r="E34" s="63"/>
      <c r="F34" s="13" t="str">
        <f t="shared" si="6"/>
        <v/>
      </c>
      <c r="G34" s="13" t="str">
        <f ca="1">IF($F34&lt;&gt;"",IF($G$4="Recurso",VLOOKUP($E34,OFFSET('Definición técnica de imagenes'!$A$1,MATCH($G$5,'Definición técnica de imagenes'!$A$1:$A$104,0)-1,1,COUNTIF('Definición técnica de imagenes'!$A$3:$A$102,$G$5),5),5,FALSE),'Definición técnica de imagenes'!$F$16),"")</f>
        <v/>
      </c>
      <c r="H34" s="13" t="str">
        <f t="shared" ca="1" si="7"/>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8"/>
        <v/>
      </c>
      <c r="B35" s="62"/>
      <c r="C35" s="20" t="str">
        <f t="shared" si="5"/>
        <v/>
      </c>
      <c r="D35" s="63"/>
      <c r="E35" s="63"/>
      <c r="F35" s="13" t="str">
        <f t="shared" si="6"/>
        <v/>
      </c>
      <c r="G35" s="13" t="str">
        <f ca="1">IF($F35&lt;&gt;"",IF($G$4="Recurso",VLOOKUP($E35,OFFSET('Definición técnica de imagenes'!$A$1,MATCH($G$5,'Definición técnica de imagenes'!$A$1:$A$104,0)-1,1,COUNTIF('Definición técnica de imagenes'!$A$3:$A$102,$G$5),5),5,FALSE),'Definición técnica de imagenes'!$F$16),"")</f>
        <v/>
      </c>
      <c r="H35" s="13" t="str">
        <f t="shared" ca="1" si="7"/>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8"/>
        <v/>
      </c>
      <c r="B36" s="62"/>
      <c r="C36" s="20" t="str">
        <f t="shared" si="5"/>
        <v/>
      </c>
      <c r="D36" s="63"/>
      <c r="E36" s="63"/>
      <c r="F36" s="13" t="str">
        <f t="shared" si="6"/>
        <v/>
      </c>
      <c r="G36" s="13" t="str">
        <f ca="1">IF($F36&lt;&gt;"",IF($G$4="Recurso",VLOOKUP($E36,OFFSET('Definición técnica de imagenes'!$A$1,MATCH($G$5,'Definición técnica de imagenes'!$A$1:$A$104,0)-1,1,COUNTIF('Definición técnica de imagenes'!$A$3:$A$102,$G$5),5),5,FALSE),'Definición técnica de imagenes'!$F$16),"")</f>
        <v/>
      </c>
      <c r="H36" s="13" t="str">
        <f t="shared" ca="1" si="7"/>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8"/>
        <v/>
      </c>
      <c r="B37" s="62"/>
      <c r="C37" s="20" t="str">
        <f t="shared" si="5"/>
        <v/>
      </c>
      <c r="D37" s="63"/>
      <c r="E37" s="63"/>
      <c r="F37" s="13" t="str">
        <f t="shared" si="6"/>
        <v/>
      </c>
      <c r="G37" s="13" t="str">
        <f ca="1">IF($F37&lt;&gt;"",IF($G$4="Recurso",VLOOKUP($E37,OFFSET('Definición técnica de imagenes'!$A$1,MATCH($G$5,'Definición técnica de imagenes'!$A$1:$A$104,0)-1,1,COUNTIF('Definición técnica de imagenes'!$A$3:$A$102,$G$5),5),5,FALSE),'Definición técnica de imagenes'!$F$16),"")</f>
        <v/>
      </c>
      <c r="H37" s="13" t="str">
        <f t="shared" ca="1" si="7"/>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8"/>
        <v/>
      </c>
      <c r="B38" s="62"/>
      <c r="C38" s="20" t="str">
        <f t="shared" si="5"/>
        <v/>
      </c>
      <c r="D38" s="63"/>
      <c r="E38" s="63"/>
      <c r="F38" s="13" t="str">
        <f t="shared" si="6"/>
        <v/>
      </c>
      <c r="G38" s="13" t="str">
        <f ca="1">IF($F38&lt;&gt;"",IF($G$4="Recurso",VLOOKUP($E38,OFFSET('Definición técnica de imagenes'!$A$1,MATCH($G$5,'Definición técnica de imagenes'!$A$1:$A$104,0)-1,1,COUNTIF('Definición técnica de imagenes'!$A$3:$A$102,$G$5),5),5,FALSE),'Definición técnica de imagenes'!$F$16),"")</f>
        <v/>
      </c>
      <c r="H38" s="13" t="str">
        <f t="shared" ca="1" si="7"/>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8"/>
        <v/>
      </c>
      <c r="B39" s="62"/>
      <c r="C39" s="20" t="str">
        <f t="shared" si="5"/>
        <v/>
      </c>
      <c r="D39" s="63"/>
      <c r="E39" s="63"/>
      <c r="F39" s="13" t="str">
        <f t="shared" si="6"/>
        <v/>
      </c>
      <c r="G39" s="13" t="str">
        <f ca="1">IF($F39&lt;&gt;"",IF($G$4="Recurso",VLOOKUP($E39,OFFSET('Definición técnica de imagenes'!$A$1,MATCH($G$5,'Definición técnica de imagenes'!$A$1:$A$104,0)-1,1,COUNTIF('Definición técnica de imagenes'!$A$3:$A$102,$G$5),5),5,FALSE),'Definición técnica de imagenes'!$F$16),"")</f>
        <v/>
      </c>
      <c r="H39" s="13" t="str">
        <f t="shared" ca="1" si="7"/>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8"/>
        <v/>
      </c>
      <c r="B40" s="62"/>
      <c r="C40" s="20" t="str">
        <f t="shared" si="5"/>
        <v/>
      </c>
      <c r="D40" s="63"/>
      <c r="E40" s="63"/>
      <c r="F40" s="13" t="str">
        <f t="shared" si="6"/>
        <v/>
      </c>
      <c r="G40" s="13" t="str">
        <f ca="1">IF($F40&lt;&gt;"",IF($G$4="Recurso",VLOOKUP($E40,OFFSET('Definición técnica de imagenes'!$A$1,MATCH($G$5,'Definición técnica de imagenes'!$A$1:$A$104,0)-1,1,COUNTIF('Definición técnica de imagenes'!$A$3:$A$102,$G$5),5),5,FALSE),'Definición técnica de imagenes'!$F$16),"")</f>
        <v/>
      </c>
      <c r="H40" s="13" t="str">
        <f t="shared" ca="1" si="7"/>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8"/>
        <v/>
      </c>
      <c r="B41" s="62"/>
      <c r="C41" s="20" t="str">
        <f t="shared" si="5"/>
        <v/>
      </c>
      <c r="D41" s="63"/>
      <c r="E41" s="63"/>
      <c r="F41" s="13" t="str">
        <f t="shared" si="6"/>
        <v/>
      </c>
      <c r="G41" s="13" t="str">
        <f ca="1">IF($F41&lt;&gt;"",IF($G$4="Recurso",VLOOKUP($E41,OFFSET('Definición técnica de imagenes'!$A$1,MATCH($G$5,'Definición técnica de imagenes'!$A$1:$A$104,0)-1,1,COUNTIF('Definición técnica de imagenes'!$A$3:$A$102,$G$5),5),5,FALSE),'Definición técnica de imagenes'!$F$16),"")</f>
        <v/>
      </c>
      <c r="H41" s="13" t="str">
        <f t="shared" ca="1" si="7"/>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8"/>
        <v/>
      </c>
      <c r="B42" s="62"/>
      <c r="C42" s="20" t="str">
        <f t="shared" ref="C42:C73" si="9">IF(OR(B42&lt;&gt;"",J42&lt;&gt;""),IF($G$4="Recurso",CONCATENATE($G$4," ",$G$5),$G$4),"")</f>
        <v/>
      </c>
      <c r="D42" s="63"/>
      <c r="E42" s="63"/>
      <c r="F42" s="13" t="str">
        <f t="shared" si="6"/>
        <v/>
      </c>
      <c r="G42" s="13" t="str">
        <f ca="1">IF($F42&lt;&gt;"",IF($G$4="Recurso",VLOOKUP($E42,OFFSET('Definición técnica de imagenes'!$A$1,MATCH($G$5,'Definición técnica de imagenes'!$A$1:$A$104,0)-1,1,COUNTIF('Definición técnica de imagenes'!$A$3:$A$102,$G$5),5),5,FALSE),'Definición técnica de imagenes'!$F$16),"")</f>
        <v/>
      </c>
      <c r="H42" s="13" t="str">
        <f t="shared" ca="1" si="7"/>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8"/>
        <v/>
      </c>
      <c r="B43" s="62"/>
      <c r="C43" s="20" t="str">
        <f t="shared" si="9"/>
        <v/>
      </c>
      <c r="D43" s="63"/>
      <c r="E43" s="63"/>
      <c r="F43" s="13" t="str">
        <f t="shared" si="6"/>
        <v/>
      </c>
      <c r="G43" s="13" t="str">
        <f ca="1">IF($F43&lt;&gt;"",IF($G$4="Recurso",VLOOKUP($E43,OFFSET('Definición técnica de imagenes'!$A$1,MATCH($G$5,'Definición técnica de imagenes'!$A$1:$A$104,0)-1,1,COUNTIF('Definición técnica de imagenes'!$A$3:$A$102,$G$5),5),5,FALSE),'Definición técnica de imagenes'!$F$16),"")</f>
        <v/>
      </c>
      <c r="H43" s="13" t="str">
        <f t="shared" ca="1" si="7"/>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8"/>
        <v/>
      </c>
      <c r="B44" s="62"/>
      <c r="C44" s="20" t="str">
        <f t="shared" si="9"/>
        <v/>
      </c>
      <c r="D44" s="63"/>
      <c r="E44" s="63"/>
      <c r="F44" s="13" t="str">
        <f t="shared" si="6"/>
        <v/>
      </c>
      <c r="G44" s="13" t="str">
        <f ca="1">IF($F44&lt;&gt;"",IF($G$4="Recurso",VLOOKUP($E44,OFFSET('Definición técnica de imagenes'!$A$1,MATCH($G$5,'Definición técnica de imagenes'!$A$1:$A$104,0)-1,1,COUNTIF('Definición técnica de imagenes'!$A$3:$A$102,$G$5),5),5,FALSE),'Definición técnica de imagenes'!$F$16),"")</f>
        <v/>
      </c>
      <c r="H44" s="13" t="str">
        <f t="shared" ca="1" si="7"/>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8"/>
        <v/>
      </c>
      <c r="B45" s="62"/>
      <c r="C45" s="20" t="str">
        <f t="shared" si="9"/>
        <v/>
      </c>
      <c r="D45" s="63"/>
      <c r="E45" s="63"/>
      <c r="F45" s="13" t="str">
        <f t="shared" si="6"/>
        <v/>
      </c>
      <c r="G45" s="13" t="str">
        <f ca="1">IF($F45&lt;&gt;"",IF($G$4="Recurso",VLOOKUP($E45,OFFSET('Definición técnica de imagenes'!$A$1,MATCH($G$5,'Definición técnica de imagenes'!$A$1:$A$104,0)-1,1,COUNTIF('Definición técnica de imagenes'!$A$3:$A$102,$G$5),5),5,FALSE),'Definición técnica de imagenes'!$F$16),"")</f>
        <v/>
      </c>
      <c r="H45" s="13" t="str">
        <f t="shared" ca="1" si="7"/>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8"/>
        <v/>
      </c>
      <c r="B46" s="62"/>
      <c r="C46" s="20" t="str">
        <f t="shared" si="9"/>
        <v/>
      </c>
      <c r="D46" s="63"/>
      <c r="E46" s="63"/>
      <c r="F46" s="13" t="str">
        <f t="shared" si="6"/>
        <v/>
      </c>
      <c r="G46" s="13" t="str">
        <f ca="1">IF($F46&lt;&gt;"",IF($G$4="Recurso",VLOOKUP($E46,OFFSET('Definición técnica de imagenes'!$A$1,MATCH($G$5,'Definición técnica de imagenes'!$A$1:$A$104,0)-1,1,COUNTIF('Definición técnica de imagenes'!$A$3:$A$102,$G$5),5),5,FALSE),'Definición técnica de imagenes'!$F$16),"")</f>
        <v/>
      </c>
      <c r="H46" s="13" t="str">
        <f t="shared" ca="1" si="7"/>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8"/>
        <v/>
      </c>
      <c r="B47" s="62"/>
      <c r="C47" s="20" t="str">
        <f t="shared" si="9"/>
        <v/>
      </c>
      <c r="D47" s="63"/>
      <c r="E47" s="63"/>
      <c r="F47" s="13" t="str">
        <f t="shared" si="6"/>
        <v/>
      </c>
      <c r="G47" s="13" t="str">
        <f ca="1">IF($F47&lt;&gt;"",IF($G$4="Recurso",VLOOKUP($E47,OFFSET('Definición técnica de imagenes'!$A$1,MATCH($G$5,'Definición técnica de imagenes'!$A$1:$A$104,0)-1,1,COUNTIF('Definición técnica de imagenes'!$A$3:$A$102,$G$5),5),5,FALSE),'Definición técnica de imagenes'!$F$16),"")</f>
        <v/>
      </c>
      <c r="H47" s="13" t="str">
        <f t="shared" ca="1" si="7"/>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8"/>
        <v/>
      </c>
      <c r="B48" s="62"/>
      <c r="C48" s="20" t="str">
        <f t="shared" si="9"/>
        <v/>
      </c>
      <c r="D48" s="63"/>
      <c r="E48" s="63"/>
      <c r="F48" s="13" t="str">
        <f t="shared" si="6"/>
        <v/>
      </c>
      <c r="G48" s="13" t="str">
        <f ca="1">IF($F48&lt;&gt;"",IF($G$4="Recurso",VLOOKUP($E48,OFFSET('Definición técnica de imagenes'!$A$1,MATCH($G$5,'Definición técnica de imagenes'!$A$1:$A$104,0)-1,1,COUNTIF('Definición técnica de imagenes'!$A$3:$A$102,$G$5),5),5,FALSE),'Definición técnica de imagenes'!$F$16),"")</f>
        <v/>
      </c>
      <c r="H48" s="13" t="str">
        <f t="shared" ca="1" si="7"/>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8"/>
        <v/>
      </c>
      <c r="B49" s="62"/>
      <c r="C49" s="20" t="str">
        <f t="shared" si="9"/>
        <v/>
      </c>
      <c r="D49" s="63"/>
      <c r="E49" s="63"/>
      <c r="F49" s="13" t="str">
        <f t="shared" si="6"/>
        <v/>
      </c>
      <c r="G49" s="13" t="str">
        <f ca="1">IF($F49&lt;&gt;"",IF($G$4="Recurso",VLOOKUP($E49,OFFSET('Definición técnica de imagenes'!$A$1,MATCH($G$5,'Definición técnica de imagenes'!$A$1:$A$104,0)-1,1,COUNTIF('Definición técnica de imagenes'!$A$3:$A$102,$G$5),5),5,FALSE),'Definición técnica de imagenes'!$F$16),"")</f>
        <v/>
      </c>
      <c r="H49" s="13" t="str">
        <f t="shared" ca="1" si="7"/>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8"/>
        <v/>
      </c>
      <c r="B50" s="62"/>
      <c r="C50" s="20" t="str">
        <f t="shared" si="9"/>
        <v/>
      </c>
      <c r="D50" s="63"/>
      <c r="E50" s="63"/>
      <c r="F50" s="13" t="str">
        <f t="shared" si="6"/>
        <v/>
      </c>
      <c r="G50" s="13" t="str">
        <f ca="1">IF($F50&lt;&gt;"",IF($G$4="Recurso",VLOOKUP($E50,OFFSET('Definición técnica de imagenes'!$A$1,MATCH($G$5,'Definición técnica de imagenes'!$A$1:$A$104,0)-1,1,COUNTIF('Definición técnica de imagenes'!$A$3:$A$102,$G$5),5),5,FALSE),'Definición técnica de imagenes'!$F$16),"")</f>
        <v/>
      </c>
      <c r="H50" s="13" t="str">
        <f t="shared" ca="1" si="7"/>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10">IF(OR(B51&lt;&gt;"",J51&lt;&gt;""),CONCATENATE(LEFT(A50,3),IF(MID(A50,4,2)+1&lt;10,CONCATENATE("0",MID(A50,4,2)+1),MID(A50,4,2)+1)),"")</f>
        <v/>
      </c>
      <c r="B51" s="62"/>
      <c r="C51" s="20" t="str">
        <f t="shared" si="9"/>
        <v/>
      </c>
      <c r="D51" s="63"/>
      <c r="E51" s="63"/>
      <c r="F51" s="13" t="str">
        <f t="shared" si="6"/>
        <v/>
      </c>
      <c r="G51" s="13" t="str">
        <f ca="1">IF($F51&lt;&gt;"",IF($G$4="Recurso",VLOOKUP($E51,OFFSET('Definición técnica de imagenes'!$A$1,MATCH($G$5,'Definición técnica de imagenes'!$A$1:$A$104,0)-1,1,COUNTIF('Definición técnica de imagenes'!$A$3:$A$102,$G$5),5),5,FALSE),'Definición técnica de imagenes'!$F$16),"")</f>
        <v/>
      </c>
      <c r="H51" s="13" t="str">
        <f t="shared" ca="1" si="7"/>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10"/>
        <v/>
      </c>
      <c r="B52" s="62"/>
      <c r="C52" s="20" t="str">
        <f t="shared" si="9"/>
        <v/>
      </c>
      <c r="D52" s="63"/>
      <c r="E52" s="63"/>
      <c r="F52" s="13" t="str">
        <f t="shared" si="6"/>
        <v/>
      </c>
      <c r="G52" s="13" t="str">
        <f ca="1">IF($F52&lt;&gt;"",IF($G$4="Recurso",VLOOKUP($E52,OFFSET('Definición técnica de imagenes'!$A$1,MATCH($G$5,'Definición técnica de imagenes'!$A$1:$A$104,0)-1,1,COUNTIF('Definición técnica de imagenes'!$A$3:$A$102,$G$5),5),5,FALSE),'Definición técnica de imagenes'!$F$16),"")</f>
        <v/>
      </c>
      <c r="H52" s="13" t="str">
        <f t="shared" ca="1" si="7"/>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10"/>
        <v/>
      </c>
      <c r="B53" s="62"/>
      <c r="C53" s="20" t="str">
        <f t="shared" si="9"/>
        <v/>
      </c>
      <c r="D53" s="63"/>
      <c r="E53" s="63"/>
      <c r="F53" s="13" t="str">
        <f t="shared" si="6"/>
        <v/>
      </c>
      <c r="G53" s="13" t="str">
        <f ca="1">IF($F53&lt;&gt;"",IF($G$4="Recurso",VLOOKUP($E53,OFFSET('Definición técnica de imagenes'!$A$1,MATCH($G$5,'Definición técnica de imagenes'!$A$1:$A$104,0)-1,1,COUNTIF('Definición técnica de imagenes'!$A$3:$A$102,$G$5),5),5,FALSE),'Definición técnica de imagenes'!$F$16),"")</f>
        <v/>
      </c>
      <c r="H53" s="13" t="str">
        <f t="shared" ca="1" si="7"/>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10"/>
        <v/>
      </c>
      <c r="B54" s="62"/>
      <c r="C54" s="20" t="str">
        <f t="shared" si="9"/>
        <v/>
      </c>
      <c r="D54" s="63"/>
      <c r="E54" s="63"/>
      <c r="F54" s="13" t="str">
        <f t="shared" si="6"/>
        <v/>
      </c>
      <c r="G54" s="13" t="str">
        <f ca="1">IF($F54&lt;&gt;"",IF($G$4="Recurso",VLOOKUP($E54,OFFSET('Definición técnica de imagenes'!$A$1,MATCH($G$5,'Definición técnica de imagenes'!$A$1:$A$104,0)-1,1,COUNTIF('Definición técnica de imagenes'!$A$3:$A$102,$G$5),5),5,FALSE),'Definición técnica de imagenes'!$F$16),"")</f>
        <v/>
      </c>
      <c r="H54" s="13" t="str">
        <f t="shared" ca="1" si="7"/>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10"/>
        <v/>
      </c>
      <c r="B55" s="62"/>
      <c r="C55" s="20" t="str">
        <f t="shared" si="9"/>
        <v/>
      </c>
      <c r="D55" s="63"/>
      <c r="E55" s="63"/>
      <c r="F55" s="13" t="str">
        <f t="shared" si="6"/>
        <v/>
      </c>
      <c r="G55" s="13" t="str">
        <f ca="1">IF($F55&lt;&gt;"",IF($G$4="Recurso",VLOOKUP($E55,OFFSET('Definición técnica de imagenes'!$A$1,MATCH($G$5,'Definición técnica de imagenes'!$A$1:$A$104,0)-1,1,COUNTIF('Definición técnica de imagenes'!$A$3:$A$102,$G$5),5),5,FALSE),'Definición técnica de imagenes'!$F$16),"")</f>
        <v/>
      </c>
      <c r="H55" s="13" t="str">
        <f t="shared" ca="1" si="7"/>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10"/>
        <v/>
      </c>
      <c r="B56" s="62"/>
      <c r="C56" s="20" t="str">
        <f t="shared" si="9"/>
        <v/>
      </c>
      <c r="D56" s="63"/>
      <c r="E56" s="63"/>
      <c r="F56" s="13" t="str">
        <f t="shared" si="6"/>
        <v/>
      </c>
      <c r="G56" s="13" t="str">
        <f ca="1">IF($F56&lt;&gt;"",IF($G$4="Recurso",VLOOKUP($E56,OFFSET('Definición técnica de imagenes'!$A$1,MATCH($G$5,'Definición técnica de imagenes'!$A$1:$A$104,0)-1,1,COUNTIF('Definición técnica de imagenes'!$A$3:$A$102,$G$5),5),5,FALSE),'Definición técnica de imagenes'!$F$16),"")</f>
        <v/>
      </c>
      <c r="H56" s="13" t="str">
        <f t="shared" ca="1" si="7"/>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10"/>
        <v/>
      </c>
      <c r="B57" s="62"/>
      <c r="C57" s="20" t="str">
        <f t="shared" si="9"/>
        <v/>
      </c>
      <c r="D57" s="63"/>
      <c r="E57" s="63"/>
      <c r="F57" s="13" t="str">
        <f t="shared" si="6"/>
        <v/>
      </c>
      <c r="G57" s="13" t="str">
        <f ca="1">IF($F57&lt;&gt;"",IF($G$4="Recurso",VLOOKUP($E57,OFFSET('Definición técnica de imagenes'!$A$1,MATCH($G$5,'Definición técnica de imagenes'!$A$1:$A$104,0)-1,1,COUNTIF('Definición técnica de imagenes'!$A$3:$A$102,$G$5),5),5,FALSE),'Definición técnica de imagenes'!$F$16),"")</f>
        <v/>
      </c>
      <c r="H57" s="13" t="str">
        <f t="shared" ca="1" si="7"/>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10"/>
        <v/>
      </c>
      <c r="B58" s="62"/>
      <c r="C58" s="20" t="str">
        <f t="shared" si="9"/>
        <v/>
      </c>
      <c r="D58" s="63"/>
      <c r="E58" s="63"/>
      <c r="F58" s="13" t="str">
        <f t="shared" si="6"/>
        <v/>
      </c>
      <c r="G58" s="13" t="str">
        <f ca="1">IF($F58&lt;&gt;"",IF($G$4="Recurso",VLOOKUP($E58,OFFSET('Definición técnica de imagenes'!$A$1,MATCH($G$5,'Definición técnica de imagenes'!$A$1:$A$104,0)-1,1,COUNTIF('Definición técnica de imagenes'!$A$3:$A$102,$G$5),5),5,FALSE),'Definición técnica de imagenes'!$F$16),"")</f>
        <v/>
      </c>
      <c r="H58" s="13" t="str">
        <f t="shared" ca="1" si="7"/>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10"/>
        <v/>
      </c>
      <c r="B59" s="62"/>
      <c r="C59" s="20" t="str">
        <f t="shared" si="9"/>
        <v/>
      </c>
      <c r="D59" s="63"/>
      <c r="E59" s="63"/>
      <c r="F59" s="13" t="str">
        <f t="shared" si="6"/>
        <v/>
      </c>
      <c r="G59" s="13" t="str">
        <f ca="1">IF($F59&lt;&gt;"",IF($G$4="Recurso",VLOOKUP($E59,OFFSET('Definición técnica de imagenes'!$A$1,MATCH($G$5,'Definición técnica de imagenes'!$A$1:$A$104,0)-1,1,COUNTIF('Definición técnica de imagenes'!$A$3:$A$102,$G$5),5),5,FALSE),'Definición técnica de imagenes'!$F$16),"")</f>
        <v/>
      </c>
      <c r="H59" s="13" t="str">
        <f t="shared" ca="1" si="7"/>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10"/>
        <v/>
      </c>
      <c r="B60" s="62"/>
      <c r="C60" s="20" t="str">
        <f t="shared" si="9"/>
        <v/>
      </c>
      <c r="D60" s="63"/>
      <c r="E60" s="63"/>
      <c r="F60" s="13" t="str">
        <f t="shared" si="6"/>
        <v/>
      </c>
      <c r="G60" s="13" t="str">
        <f ca="1">IF($F60&lt;&gt;"",IF($G$4="Recurso",VLOOKUP($E60,OFFSET('Definición técnica de imagenes'!$A$1,MATCH($G$5,'Definición técnica de imagenes'!$A$1:$A$104,0)-1,1,COUNTIF('Definición técnica de imagenes'!$A$3:$A$102,$G$5),5),5,FALSE),'Definición técnica de imagenes'!$F$16),"")</f>
        <v/>
      </c>
      <c r="H60" s="13" t="str">
        <f t="shared" ca="1" si="7"/>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10"/>
        <v/>
      </c>
      <c r="B61" s="62"/>
      <c r="C61" s="20" t="str">
        <f t="shared" si="9"/>
        <v/>
      </c>
      <c r="D61" s="63"/>
      <c r="E61" s="63"/>
      <c r="F61" s="13" t="str">
        <f t="shared" si="6"/>
        <v/>
      </c>
      <c r="G61" s="13" t="str">
        <f ca="1">IF($F61&lt;&gt;"",IF($G$4="Recurso",VLOOKUP($E61,OFFSET('Definición técnica de imagenes'!$A$1,MATCH($G$5,'Definición técnica de imagenes'!$A$1:$A$104,0)-1,1,COUNTIF('Definición técnica de imagenes'!$A$3:$A$102,$G$5),5),5,FALSE),'Definición técnica de imagenes'!$F$16),"")</f>
        <v/>
      </c>
      <c r="H61" s="13" t="str">
        <f t="shared" ca="1" si="7"/>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10"/>
        <v/>
      </c>
      <c r="B62" s="62"/>
      <c r="C62" s="20" t="str">
        <f t="shared" si="9"/>
        <v/>
      </c>
      <c r="D62" s="63"/>
      <c r="E62" s="63"/>
      <c r="F62" s="13" t="str">
        <f t="shared" si="6"/>
        <v/>
      </c>
      <c r="G62" s="13" t="str">
        <f ca="1">IF($F62&lt;&gt;"",IF($G$4="Recurso",VLOOKUP($E62,OFFSET('Definición técnica de imagenes'!$A$1,MATCH($G$5,'Definición técnica de imagenes'!$A$1:$A$104,0)-1,1,COUNTIF('Definición técnica de imagenes'!$A$3:$A$102,$G$5),5),5,FALSE),'Definición técnica de imagenes'!$F$16),"")</f>
        <v/>
      </c>
      <c r="H62" s="13" t="str">
        <f t="shared" ca="1" si="7"/>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10"/>
        <v/>
      </c>
      <c r="B63" s="62"/>
      <c r="C63" s="20" t="str">
        <f t="shared" si="9"/>
        <v/>
      </c>
      <c r="D63" s="63"/>
      <c r="E63" s="63"/>
      <c r="F63" s="13" t="str">
        <f t="shared" si="6"/>
        <v/>
      </c>
      <c r="G63" s="13" t="str">
        <f ca="1">IF($F63&lt;&gt;"",IF($G$4="Recurso",VLOOKUP($E63,OFFSET('Definición técnica de imagenes'!$A$1,MATCH($G$5,'Definición técnica de imagenes'!$A$1:$A$104,0)-1,1,COUNTIF('Definición técnica de imagenes'!$A$3:$A$102,$G$5),5),5,FALSE),'Definición técnica de imagenes'!$F$16),"")</f>
        <v/>
      </c>
      <c r="H63" s="13" t="str">
        <f t="shared" ca="1" si="7"/>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10"/>
        <v/>
      </c>
      <c r="B64" s="62"/>
      <c r="C64" s="20" t="str">
        <f t="shared" si="9"/>
        <v/>
      </c>
      <c r="D64" s="63"/>
      <c r="E64" s="63"/>
      <c r="F64" s="13" t="str">
        <f t="shared" si="6"/>
        <v/>
      </c>
      <c r="G64" s="13" t="str">
        <f ca="1">IF($F64&lt;&gt;"",IF($G$4="Recurso",VLOOKUP($E64,OFFSET('Definición técnica de imagenes'!$A$1,MATCH($G$5,'Definición técnica de imagenes'!$A$1:$A$104,0)-1,1,COUNTIF('Definición técnica de imagenes'!$A$3:$A$102,$G$5),5),5,FALSE),'Definición técnica de imagenes'!$F$16),"")</f>
        <v/>
      </c>
      <c r="H64" s="13" t="str">
        <f t="shared" ca="1" si="7"/>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10"/>
        <v/>
      </c>
      <c r="B65" s="62"/>
      <c r="C65" s="20" t="str">
        <f t="shared" si="9"/>
        <v/>
      </c>
      <c r="D65" s="63"/>
      <c r="E65" s="63"/>
      <c r="F65" s="13" t="str">
        <f t="shared" si="6"/>
        <v/>
      </c>
      <c r="G65" s="13" t="str">
        <f ca="1">IF($F65&lt;&gt;"",IF($G$4="Recurso",VLOOKUP($E65,OFFSET('Definición técnica de imagenes'!$A$1,MATCH($G$5,'Definición técnica de imagenes'!$A$1:$A$104,0)-1,1,COUNTIF('Definición técnica de imagenes'!$A$3:$A$102,$G$5),5),5,FALSE),'Definición técnica de imagenes'!$F$16),"")</f>
        <v/>
      </c>
      <c r="H65" s="13" t="str">
        <f t="shared" ca="1" si="7"/>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10"/>
        <v/>
      </c>
      <c r="B66" s="62"/>
      <c r="C66" s="20" t="str">
        <f t="shared" si="9"/>
        <v/>
      </c>
      <c r="D66" s="63"/>
      <c r="E66" s="63"/>
      <c r="F66" s="13" t="str">
        <f t="shared" si="6"/>
        <v/>
      </c>
      <c r="G66" s="13" t="str">
        <f ca="1">IF($F66&lt;&gt;"",IF($G$4="Recurso",VLOOKUP($E66,OFFSET('Definición técnica de imagenes'!$A$1,MATCH($G$5,'Definición técnica de imagenes'!$A$1:$A$104,0)-1,1,COUNTIF('Definición técnica de imagenes'!$A$3:$A$102,$G$5),5),5,FALSE),'Definición técnica de imagenes'!$F$16),"")</f>
        <v/>
      </c>
      <c r="H66" s="13" t="str">
        <f t="shared" ca="1" si="7"/>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10"/>
        <v/>
      </c>
      <c r="B67" s="62"/>
      <c r="C67" s="20" t="str">
        <f t="shared" si="9"/>
        <v/>
      </c>
      <c r="D67" s="63"/>
      <c r="E67" s="63"/>
      <c r="F67" s="13" t="str">
        <f t="shared" si="6"/>
        <v/>
      </c>
      <c r="G67" s="13" t="str">
        <f ca="1">IF($F67&lt;&gt;"",IF($G$4="Recurso",VLOOKUP($E67,OFFSET('Definición técnica de imagenes'!$A$1,MATCH($G$5,'Definición técnica de imagenes'!$A$1:$A$104,0)-1,1,COUNTIF('Definición técnica de imagenes'!$A$3:$A$102,$G$5),5),5,FALSE),'Definición técnica de imagenes'!$F$16),"")</f>
        <v/>
      </c>
      <c r="H67" s="13" t="str">
        <f t="shared" ca="1" si="7"/>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10"/>
        <v/>
      </c>
      <c r="B68" s="62"/>
      <c r="C68" s="20" t="str">
        <f t="shared" si="9"/>
        <v/>
      </c>
      <c r="D68" s="63"/>
      <c r="E68" s="63"/>
      <c r="F68" s="13" t="str">
        <f t="shared" si="6"/>
        <v/>
      </c>
      <c r="G68" s="13" t="str">
        <f ca="1">IF($F68&lt;&gt;"",IF($G$4="Recurso",VLOOKUP($E68,OFFSET('Definición técnica de imagenes'!$A$1,MATCH($G$5,'Definición técnica de imagenes'!$A$1:$A$104,0)-1,1,COUNTIF('Definición técnica de imagenes'!$A$3:$A$102,$G$5),5),5,FALSE),'Definición técnica de imagenes'!$F$16),"")</f>
        <v/>
      </c>
      <c r="H68" s="13" t="str">
        <f t="shared" ca="1" si="7"/>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10"/>
        <v/>
      </c>
      <c r="B69" s="62"/>
      <c r="C69" s="20" t="str">
        <f t="shared" si="9"/>
        <v/>
      </c>
      <c r="D69" s="63"/>
      <c r="E69" s="63"/>
      <c r="F69" s="13" t="str">
        <f t="shared" si="6"/>
        <v/>
      </c>
      <c r="G69" s="13" t="str">
        <f ca="1">IF($F69&lt;&gt;"",IF($G$4="Recurso",VLOOKUP($E69,OFFSET('Definición técnica de imagenes'!$A$1,MATCH($G$5,'Definición técnica de imagenes'!$A$1:$A$104,0)-1,1,COUNTIF('Definición técnica de imagenes'!$A$3:$A$102,$G$5),5),5,FALSE),'Definición técnica de imagenes'!$F$16),"")</f>
        <v/>
      </c>
      <c r="H69" s="13" t="str">
        <f t="shared" ca="1" si="7"/>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10"/>
        <v/>
      </c>
      <c r="B70" s="62"/>
      <c r="C70" s="20" t="str">
        <f t="shared" si="9"/>
        <v/>
      </c>
      <c r="D70" s="63"/>
      <c r="E70" s="63"/>
      <c r="F70" s="13" t="str">
        <f t="shared" si="6"/>
        <v/>
      </c>
      <c r="G70" s="13" t="str">
        <f ca="1">IF($F70&lt;&gt;"",IF($G$4="Recurso",VLOOKUP($E70,OFFSET('Definición técnica de imagenes'!$A$1,MATCH($G$5,'Definición técnica de imagenes'!$A$1:$A$104,0)-1,1,COUNTIF('Definición técnica de imagenes'!$A$3:$A$102,$G$5),5),5,FALSE),'Definición técnica de imagenes'!$F$16),"")</f>
        <v/>
      </c>
      <c r="H70" s="13" t="str">
        <f t="shared" ca="1" si="7"/>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10"/>
        <v/>
      </c>
      <c r="B71" s="62"/>
      <c r="C71" s="20" t="str">
        <f t="shared" si="9"/>
        <v/>
      </c>
      <c r="D71" s="63"/>
      <c r="E71" s="63"/>
      <c r="F71" s="13" t="str">
        <f t="shared" si="6"/>
        <v/>
      </c>
      <c r="G71" s="13" t="str">
        <f ca="1">IF($F71&lt;&gt;"",IF($G$4="Recurso",VLOOKUP($E71,OFFSET('Definición técnica de imagenes'!$A$1,MATCH($G$5,'Definición técnica de imagenes'!$A$1:$A$104,0)-1,1,COUNTIF('Definición técnica de imagenes'!$A$3:$A$102,$G$5),5),5,FALSE),'Definición técnica de imagenes'!$F$16),"")</f>
        <v/>
      </c>
      <c r="H71" s="13" t="str">
        <f t="shared" ca="1" si="7"/>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10"/>
        <v/>
      </c>
      <c r="B72" s="62"/>
      <c r="C72" s="20" t="str">
        <f t="shared" si="9"/>
        <v/>
      </c>
      <c r="D72" s="63"/>
      <c r="E72" s="63"/>
      <c r="F72" s="13" t="str">
        <f t="shared" si="6"/>
        <v/>
      </c>
      <c r="G72" s="13" t="str">
        <f ca="1">IF($F72&lt;&gt;"",IF($G$4="Recurso",VLOOKUP($E72,OFFSET('Definición técnica de imagenes'!$A$1,MATCH($G$5,'Definición técnica de imagenes'!$A$1:$A$104,0)-1,1,COUNTIF('Definición técnica de imagenes'!$A$3:$A$102,$G$5),5),5,FALSE),'Definición técnica de imagenes'!$F$16),"")</f>
        <v/>
      </c>
      <c r="H72" s="13" t="str">
        <f t="shared" ca="1" si="7"/>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10"/>
        <v/>
      </c>
      <c r="B73" s="62"/>
      <c r="C73" s="20" t="str">
        <f t="shared" si="9"/>
        <v/>
      </c>
      <c r="D73" s="63"/>
      <c r="E73" s="63"/>
      <c r="F73" s="13" t="str">
        <f t="shared" si="6"/>
        <v/>
      </c>
      <c r="G73" s="13" t="str">
        <f ca="1">IF($F73&lt;&gt;"",IF($G$4="Recurso",VLOOKUP($E73,OFFSET('Definición técnica de imagenes'!$A$1,MATCH($G$5,'Definición técnica de imagenes'!$A$1:$A$104,0)-1,1,COUNTIF('Definición técnica de imagenes'!$A$3:$A$102,$G$5),5),5,FALSE),'Definición técnica de imagenes'!$F$16),"")</f>
        <v/>
      </c>
      <c r="H73" s="13" t="str">
        <f t="shared" ca="1" si="7"/>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10"/>
        <v/>
      </c>
      <c r="B74" s="62"/>
      <c r="C74" s="20" t="str">
        <f t="shared" ref="C74:C105" si="11">IF(OR(B74&lt;&gt;"",J74&lt;&gt;""),IF($G$4="Recurso",CONCATENATE($G$4," ",$G$5),$G$4),"")</f>
        <v/>
      </c>
      <c r="D74" s="63"/>
      <c r="E74" s="63"/>
      <c r="F74" s="13" t="str">
        <f t="shared" si="6"/>
        <v/>
      </c>
      <c r="G74" s="13" t="str">
        <f ca="1">IF($F74&lt;&gt;"",IF($G$4="Recurso",VLOOKUP($E74,OFFSET('Definición técnica de imagenes'!$A$1,MATCH($G$5,'Definición técnica de imagenes'!$A$1:$A$104,0)-1,1,COUNTIF('Definición técnica de imagenes'!$A$3:$A$102,$G$5),5),5,FALSE),'Definición técnica de imagenes'!$F$16),"")</f>
        <v/>
      </c>
      <c r="H74" s="13" t="str">
        <f t="shared" ca="1" si="7"/>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10"/>
        <v/>
      </c>
      <c r="B75" s="62"/>
      <c r="C75" s="20" t="str">
        <f t="shared" si="11"/>
        <v/>
      </c>
      <c r="D75" s="63"/>
      <c r="E75" s="63"/>
      <c r="F75" s="13" t="str">
        <f t="shared" ref="F75:F108" si="12">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3">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10"/>
        <v/>
      </c>
      <c r="B76" s="62"/>
      <c r="C76" s="20" t="str">
        <f t="shared" si="11"/>
        <v/>
      </c>
      <c r="D76" s="63"/>
      <c r="E76" s="63"/>
      <c r="F76" s="13" t="str">
        <f t="shared" si="12"/>
        <v/>
      </c>
      <c r="G76" s="13" t="str">
        <f ca="1">IF($F76&lt;&gt;"",IF($G$4="Recurso",VLOOKUP($E76,OFFSET('Definición técnica de imagenes'!$A$1,MATCH($G$5,'Definición técnica de imagenes'!$A$1:$A$104,0)-1,1,COUNTIF('Definición técnica de imagenes'!$A$3:$A$102,$G$5),5),5,FALSE),'Definición técnica de imagenes'!$F$16),"")</f>
        <v/>
      </c>
      <c r="H76" s="13" t="str">
        <f t="shared" ca="1" si="13"/>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10"/>
        <v/>
      </c>
      <c r="B77" s="62"/>
      <c r="C77" s="20" t="str">
        <f t="shared" si="11"/>
        <v/>
      </c>
      <c r="D77" s="63"/>
      <c r="E77" s="63"/>
      <c r="F77" s="13" t="str">
        <f t="shared" si="12"/>
        <v/>
      </c>
      <c r="G77" s="13" t="str">
        <f ca="1">IF($F77&lt;&gt;"",IF($G$4="Recurso",VLOOKUP($E77,OFFSET('Definición técnica de imagenes'!$A$1,MATCH($G$5,'Definición técnica de imagenes'!$A$1:$A$104,0)-1,1,COUNTIF('Definición técnica de imagenes'!$A$3:$A$102,$G$5),5),5,FALSE),'Definición técnica de imagenes'!$F$16),"")</f>
        <v/>
      </c>
      <c r="H77" s="13" t="str">
        <f t="shared" ca="1" si="13"/>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10"/>
        <v/>
      </c>
      <c r="B78" s="62"/>
      <c r="C78" s="20" t="str">
        <f t="shared" si="11"/>
        <v/>
      </c>
      <c r="D78" s="63"/>
      <c r="E78" s="63"/>
      <c r="F78" s="13" t="str">
        <f t="shared" si="12"/>
        <v/>
      </c>
      <c r="G78" s="13" t="str">
        <f ca="1">IF($F78&lt;&gt;"",IF($G$4="Recurso",VLOOKUP($E78,OFFSET('Definición técnica de imagenes'!$A$1,MATCH($G$5,'Definición técnica de imagenes'!$A$1:$A$104,0)-1,1,COUNTIF('Definición técnica de imagenes'!$A$3:$A$102,$G$5),5),5,FALSE),'Definición técnica de imagenes'!$F$16),"")</f>
        <v/>
      </c>
      <c r="H78" s="13" t="str">
        <f t="shared" ca="1" si="13"/>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10"/>
        <v/>
      </c>
      <c r="B79" s="62"/>
      <c r="C79" s="20" t="str">
        <f t="shared" si="11"/>
        <v/>
      </c>
      <c r="D79" s="63"/>
      <c r="E79" s="63"/>
      <c r="F79" s="13" t="str">
        <f t="shared" si="12"/>
        <v/>
      </c>
      <c r="G79" s="13" t="str">
        <f ca="1">IF($F79&lt;&gt;"",IF($G$4="Recurso",VLOOKUP($E79,OFFSET('Definición técnica de imagenes'!$A$1,MATCH($G$5,'Definición técnica de imagenes'!$A$1:$A$104,0)-1,1,COUNTIF('Definición técnica de imagenes'!$A$3:$A$102,$G$5),5),5,FALSE),'Definición técnica de imagenes'!$F$16),"")</f>
        <v/>
      </c>
      <c r="H79" s="13" t="str">
        <f t="shared" ca="1" si="13"/>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10"/>
        <v/>
      </c>
      <c r="B80" s="62"/>
      <c r="C80" s="20" t="str">
        <f t="shared" si="11"/>
        <v/>
      </c>
      <c r="D80" s="63"/>
      <c r="E80" s="63"/>
      <c r="F80" s="13" t="str">
        <f t="shared" si="12"/>
        <v/>
      </c>
      <c r="G80" s="13" t="str">
        <f ca="1">IF($F80&lt;&gt;"",IF($G$4="Recurso",VLOOKUP($E80,OFFSET('Definición técnica de imagenes'!$A$1,MATCH($G$5,'Definición técnica de imagenes'!$A$1:$A$104,0)-1,1,COUNTIF('Definición técnica de imagenes'!$A$3:$A$102,$G$5),5),5,FALSE),'Definición técnica de imagenes'!$F$16),"")</f>
        <v/>
      </c>
      <c r="H80" s="13" t="str">
        <f t="shared" ca="1" si="13"/>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10"/>
        <v/>
      </c>
      <c r="B81" s="62"/>
      <c r="C81" s="20" t="str">
        <f t="shared" si="11"/>
        <v/>
      </c>
      <c r="D81" s="63"/>
      <c r="E81" s="63"/>
      <c r="F81" s="13" t="str">
        <f t="shared" si="12"/>
        <v/>
      </c>
      <c r="G81" s="13" t="str">
        <f ca="1">IF($F81&lt;&gt;"",IF($G$4="Recurso",VLOOKUP($E81,OFFSET('Definición técnica de imagenes'!$A$1,MATCH($G$5,'Definición técnica de imagenes'!$A$1:$A$104,0)-1,1,COUNTIF('Definición técnica de imagenes'!$A$3:$A$102,$G$5),5),5,FALSE),'Definición técnica de imagenes'!$F$16),"")</f>
        <v/>
      </c>
      <c r="H81" s="13" t="str">
        <f t="shared" ca="1" si="13"/>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10"/>
        <v/>
      </c>
      <c r="B82" s="62"/>
      <c r="C82" s="20" t="str">
        <f t="shared" si="11"/>
        <v/>
      </c>
      <c r="D82" s="63"/>
      <c r="E82" s="63"/>
      <c r="F82" s="13" t="str">
        <f t="shared" si="12"/>
        <v/>
      </c>
      <c r="G82" s="13" t="str">
        <f ca="1">IF($F82&lt;&gt;"",IF($G$4="Recurso",VLOOKUP($E82,OFFSET('Definición técnica de imagenes'!$A$1,MATCH($G$5,'Definición técnica de imagenes'!$A$1:$A$104,0)-1,1,COUNTIF('Definición técnica de imagenes'!$A$3:$A$102,$G$5),5),5,FALSE),'Definición técnica de imagenes'!$F$16),"")</f>
        <v/>
      </c>
      <c r="H82" s="13" t="str">
        <f t="shared" ca="1" si="13"/>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4">IF(OR(B83&lt;&gt;"",J83&lt;&gt;""),CONCATENATE(LEFT(A82,3),IF(MID(A82,4,2)+1&lt;10,CONCATENATE("0",MID(A82,4,2)+1),MID(A82,4,2)+1)),"")</f>
        <v/>
      </c>
      <c r="B83" s="62"/>
      <c r="C83" s="20" t="str">
        <f t="shared" si="11"/>
        <v/>
      </c>
      <c r="D83" s="63"/>
      <c r="E83" s="63"/>
      <c r="F83" s="13" t="str">
        <f t="shared" si="12"/>
        <v/>
      </c>
      <c r="G83" s="13" t="str">
        <f ca="1">IF($F83&lt;&gt;"",IF($G$4="Recurso",VLOOKUP($E83,OFFSET('Definición técnica de imagenes'!$A$1,MATCH($G$5,'Definición técnica de imagenes'!$A$1:$A$104,0)-1,1,COUNTIF('Definición técnica de imagenes'!$A$3:$A$102,$G$5),5),5,FALSE),'Definición técnica de imagenes'!$F$16),"")</f>
        <v/>
      </c>
      <c r="H83" s="13" t="str">
        <f t="shared" ca="1" si="13"/>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4"/>
        <v/>
      </c>
      <c r="B84" s="62"/>
      <c r="C84" s="20" t="str">
        <f t="shared" si="11"/>
        <v/>
      </c>
      <c r="D84" s="63"/>
      <c r="E84" s="63"/>
      <c r="F84" s="13" t="str">
        <f t="shared" si="12"/>
        <v/>
      </c>
      <c r="G84" s="13" t="str">
        <f ca="1">IF($F84&lt;&gt;"",IF($G$4="Recurso",VLOOKUP($E84,OFFSET('Definición técnica de imagenes'!$A$1,MATCH($G$5,'Definición técnica de imagenes'!$A$1:$A$104,0)-1,1,COUNTIF('Definición técnica de imagenes'!$A$3:$A$102,$G$5),5),5,FALSE),'Definición técnica de imagenes'!$F$16),"")</f>
        <v/>
      </c>
      <c r="H84" s="13" t="str">
        <f t="shared" ca="1" si="13"/>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4"/>
        <v/>
      </c>
      <c r="B85" s="62"/>
      <c r="C85" s="20" t="str">
        <f t="shared" si="11"/>
        <v/>
      </c>
      <c r="D85" s="63"/>
      <c r="E85" s="63"/>
      <c r="F85" s="13" t="str">
        <f t="shared" si="12"/>
        <v/>
      </c>
      <c r="G85" s="13" t="str">
        <f ca="1">IF($F85&lt;&gt;"",IF($G$4="Recurso",VLOOKUP($E85,OFFSET('Definición técnica de imagenes'!$A$1,MATCH($G$5,'Definición técnica de imagenes'!$A$1:$A$104,0)-1,1,COUNTIF('Definición técnica de imagenes'!$A$3:$A$102,$G$5),5),5,FALSE),'Definición técnica de imagenes'!$F$16),"")</f>
        <v/>
      </c>
      <c r="H85" s="13" t="str">
        <f t="shared" ca="1" si="13"/>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4"/>
        <v/>
      </c>
      <c r="B86" s="62"/>
      <c r="C86" s="20" t="str">
        <f t="shared" si="11"/>
        <v/>
      </c>
      <c r="D86" s="63"/>
      <c r="E86" s="63"/>
      <c r="F86" s="13" t="str">
        <f t="shared" si="12"/>
        <v/>
      </c>
      <c r="G86" s="13" t="str">
        <f ca="1">IF($F86&lt;&gt;"",IF($G$4="Recurso",VLOOKUP($E86,OFFSET('Definición técnica de imagenes'!$A$1,MATCH($G$5,'Definición técnica de imagenes'!$A$1:$A$104,0)-1,1,COUNTIF('Definición técnica de imagenes'!$A$3:$A$102,$G$5),5),5,FALSE),'Definición técnica de imagenes'!$F$16),"")</f>
        <v/>
      </c>
      <c r="H86" s="13" t="str">
        <f t="shared" ca="1" si="13"/>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4"/>
        <v/>
      </c>
      <c r="B87" s="62"/>
      <c r="C87" s="20" t="str">
        <f t="shared" si="11"/>
        <v/>
      </c>
      <c r="D87" s="63"/>
      <c r="E87" s="63"/>
      <c r="F87" s="13" t="str">
        <f t="shared" si="12"/>
        <v/>
      </c>
      <c r="G87" s="13" t="str">
        <f ca="1">IF($F87&lt;&gt;"",IF($G$4="Recurso",VLOOKUP($E87,OFFSET('Definición técnica de imagenes'!$A$1,MATCH($G$5,'Definición técnica de imagenes'!$A$1:$A$104,0)-1,1,COUNTIF('Definición técnica de imagenes'!$A$3:$A$102,$G$5),5),5,FALSE),'Definición técnica de imagenes'!$F$16),"")</f>
        <v/>
      </c>
      <c r="H87" s="13" t="str">
        <f t="shared" ca="1" si="13"/>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4"/>
        <v/>
      </c>
      <c r="B88" s="62"/>
      <c r="C88" s="20" t="str">
        <f t="shared" si="11"/>
        <v/>
      </c>
      <c r="D88" s="63"/>
      <c r="E88" s="63"/>
      <c r="F88" s="13" t="str">
        <f t="shared" si="12"/>
        <v/>
      </c>
      <c r="G88" s="13" t="str">
        <f ca="1">IF($F88&lt;&gt;"",IF($G$4="Recurso",VLOOKUP($E88,OFFSET('Definición técnica de imagenes'!$A$1,MATCH($G$5,'Definición técnica de imagenes'!$A$1:$A$104,0)-1,1,COUNTIF('Definición técnica de imagenes'!$A$3:$A$102,$G$5),5),5,FALSE),'Definición técnica de imagenes'!$F$16),"")</f>
        <v/>
      </c>
      <c r="H88" s="13" t="str">
        <f t="shared" ca="1" si="13"/>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4"/>
        <v/>
      </c>
      <c r="B89" s="62"/>
      <c r="C89" s="20" t="str">
        <f t="shared" si="11"/>
        <v/>
      </c>
      <c r="D89" s="63"/>
      <c r="E89" s="63"/>
      <c r="F89" s="13" t="str">
        <f t="shared" si="12"/>
        <v/>
      </c>
      <c r="G89" s="13" t="str">
        <f ca="1">IF($F89&lt;&gt;"",IF($G$4="Recurso",VLOOKUP($E89,OFFSET('Definición técnica de imagenes'!$A$1,MATCH($G$5,'Definición técnica de imagenes'!$A$1:$A$104,0)-1,1,COUNTIF('Definición técnica de imagenes'!$A$3:$A$102,$G$5),5),5,FALSE),'Definición técnica de imagenes'!$F$16),"")</f>
        <v/>
      </c>
      <c r="H89" s="13" t="str">
        <f t="shared" ca="1" si="13"/>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4"/>
        <v/>
      </c>
      <c r="B90" s="62"/>
      <c r="C90" s="20" t="str">
        <f t="shared" si="11"/>
        <v/>
      </c>
      <c r="D90" s="63"/>
      <c r="E90" s="63"/>
      <c r="F90" s="13" t="str">
        <f t="shared" si="12"/>
        <v/>
      </c>
      <c r="G90" s="13" t="str">
        <f ca="1">IF($F90&lt;&gt;"",IF($G$4="Recurso",VLOOKUP($E90,OFFSET('Definición técnica de imagenes'!$A$1,MATCH($G$5,'Definición técnica de imagenes'!$A$1:$A$104,0)-1,1,COUNTIF('Definición técnica de imagenes'!$A$3:$A$102,$G$5),5),5,FALSE),'Definición técnica de imagenes'!$F$16),"")</f>
        <v/>
      </c>
      <c r="H90" s="13" t="str">
        <f t="shared" ca="1" si="13"/>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4"/>
        <v/>
      </c>
      <c r="B91" s="62"/>
      <c r="C91" s="20" t="str">
        <f t="shared" si="11"/>
        <v/>
      </c>
      <c r="D91" s="63"/>
      <c r="E91" s="63"/>
      <c r="F91" s="13" t="str">
        <f t="shared" si="12"/>
        <v/>
      </c>
      <c r="G91" s="13" t="str">
        <f ca="1">IF($F91&lt;&gt;"",IF($G$4="Recurso",VLOOKUP($E91,OFFSET('Definición técnica de imagenes'!$A$1,MATCH($G$5,'Definición técnica de imagenes'!$A$1:$A$104,0)-1,1,COUNTIF('Definición técnica de imagenes'!$A$3:$A$102,$G$5),5),5,FALSE),'Definición técnica de imagenes'!$F$16),"")</f>
        <v/>
      </c>
      <c r="H91" s="13" t="str">
        <f t="shared" ca="1" si="13"/>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4"/>
        <v/>
      </c>
      <c r="B92" s="62"/>
      <c r="C92" s="20" t="str">
        <f t="shared" si="11"/>
        <v/>
      </c>
      <c r="D92" s="63"/>
      <c r="E92" s="63"/>
      <c r="F92" s="13" t="str">
        <f t="shared" si="12"/>
        <v/>
      </c>
      <c r="G92" s="13" t="str">
        <f ca="1">IF($F92&lt;&gt;"",IF($G$4="Recurso",VLOOKUP($E92,OFFSET('Definición técnica de imagenes'!$A$1,MATCH($G$5,'Definición técnica de imagenes'!$A$1:$A$104,0)-1,1,COUNTIF('Definición técnica de imagenes'!$A$3:$A$102,$G$5),5),5,FALSE),'Definición técnica de imagenes'!$F$16),"")</f>
        <v/>
      </c>
      <c r="H92" s="13" t="str">
        <f t="shared" ca="1" si="13"/>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ref="A93:A100" si="15">IF(OR(B93&lt;&gt;"",J93&lt;&gt;""),CONCATENATE(LEFT(A92,3),IF(MID(A92,4,2)+1&lt;10,CONCATENATE("0",MID(A92,4,2)+1),MID(A92,4,2)+1)),"")</f>
        <v/>
      </c>
      <c r="B93" s="62"/>
      <c r="C93" s="20" t="str">
        <f t="shared" ref="C93:C100" si="16">IF(OR(B93&lt;&gt;"",J93&lt;&gt;""),IF($G$4="Recurso",CONCATENATE($G$4," ",$G$5),$G$4),"")</f>
        <v/>
      </c>
      <c r="D93" s="63"/>
      <c r="E93" s="63"/>
      <c r="F93" s="13" t="str">
        <f t="shared" ref="F93:F100" si="17">IF(OR(B93&lt;&gt;"",J93&lt;&gt;""),CONCATENATE($C$7,"_",$A93,IF($G$4="Cuaderno de Estudio","_small",CONCATENATE(IF(I93="","","n"),IF(LEFT($G$5,1)="F",".jpg",".png")))),"")</f>
        <v/>
      </c>
      <c r="G93" s="13" t="str">
        <f ca="1">IF($F93&lt;&gt;"",IF($G$4="Recurso",VLOOKUP($E93,OFFSET('Definición técnica de imagenes'!$A$1,MATCH($G$5,'Definición técnica de imagenes'!$A$1:$A$104,0)-1,1,COUNTIF('Definición técnica de imagenes'!$A$3:$A$102,$G$5),5),5,FALSE),'Definición técnica de imagenes'!$F$16),"")</f>
        <v/>
      </c>
      <c r="H93" s="13" t="str">
        <f t="shared" ref="H93:H100" ca="1" si="18">IF(AND(I93&lt;&gt;"",I93&lt;&gt;0),IF(OR(B93&lt;&gt;"",J93&lt;&gt;""),CONCATENATE($C$7,"_",$A93,IF($G$4="Cuaderno de Estudio","_zoom",CONCATENATE("a",IF(LEFT($G$5,1)="F",".jpg",".png")))),""),"")</f>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5"/>
        <v/>
      </c>
      <c r="B94" s="62"/>
      <c r="C94" s="20" t="str">
        <f t="shared" si="16"/>
        <v/>
      </c>
      <c r="D94" s="63"/>
      <c r="E94" s="63"/>
      <c r="F94" s="13" t="str">
        <f t="shared" si="17"/>
        <v/>
      </c>
      <c r="G94" s="13" t="str">
        <f ca="1">IF($F94&lt;&gt;"",IF($G$4="Recurso",VLOOKUP($E94,OFFSET('Definición técnica de imagenes'!$A$1,MATCH($G$5,'Definición técnica de imagenes'!$A$1:$A$104,0)-1,1,COUNTIF('Definición técnica de imagenes'!$A$3:$A$102,$G$5),5),5,FALSE),'Definición técnica de imagenes'!$F$16),"")</f>
        <v/>
      </c>
      <c r="H94" s="13" t="str">
        <f t="shared" ca="1" si="18"/>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5"/>
        <v/>
      </c>
      <c r="B95" s="62"/>
      <c r="C95" s="20" t="str">
        <f t="shared" si="16"/>
        <v/>
      </c>
      <c r="D95" s="63"/>
      <c r="E95" s="63"/>
      <c r="F95" s="13" t="str">
        <f t="shared" si="17"/>
        <v/>
      </c>
      <c r="G95" s="13" t="str">
        <f ca="1">IF($F95&lt;&gt;"",IF($G$4="Recurso",VLOOKUP($E95,OFFSET('Definición técnica de imagenes'!$A$1,MATCH($G$5,'Definición técnica de imagenes'!$A$1:$A$104,0)-1,1,COUNTIF('Definición técnica de imagenes'!$A$3:$A$102,$G$5),5),5,FALSE),'Definición técnica de imagenes'!$F$16),"")</f>
        <v/>
      </c>
      <c r="H95" s="13" t="str">
        <f t="shared" ca="1" si="18"/>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5"/>
        <v/>
      </c>
      <c r="B96" s="62"/>
      <c r="C96" s="20" t="str">
        <f t="shared" si="16"/>
        <v/>
      </c>
      <c r="D96" s="63"/>
      <c r="E96" s="63"/>
      <c r="F96" s="13" t="str">
        <f t="shared" si="17"/>
        <v/>
      </c>
      <c r="G96" s="13" t="str">
        <f ca="1">IF($F96&lt;&gt;"",IF($G$4="Recurso",VLOOKUP($E96,OFFSET('Definición técnica de imagenes'!$A$1,MATCH($G$5,'Definición técnica de imagenes'!$A$1:$A$104,0)-1,1,COUNTIF('Definición técnica de imagenes'!$A$3:$A$102,$G$5),5),5,FALSE),'Definición técnica de imagenes'!$F$16),"")</f>
        <v/>
      </c>
      <c r="H96" s="13" t="str">
        <f t="shared" ca="1" si="18"/>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5"/>
        <v/>
      </c>
      <c r="B97" s="62"/>
      <c r="C97" s="20" t="str">
        <f t="shared" si="16"/>
        <v/>
      </c>
      <c r="D97" s="63"/>
      <c r="E97" s="63"/>
      <c r="F97" s="13" t="str">
        <f t="shared" si="17"/>
        <v/>
      </c>
      <c r="G97" s="13" t="str">
        <f ca="1">IF($F97&lt;&gt;"",IF($G$4="Recurso",VLOOKUP($E97,OFFSET('Definición técnica de imagenes'!$A$1,MATCH($G$5,'Definición técnica de imagenes'!$A$1:$A$104,0)-1,1,COUNTIF('Definición técnica de imagenes'!$A$3:$A$102,$G$5),5),5,FALSE),'Definición técnica de imagenes'!$F$16),"")</f>
        <v/>
      </c>
      <c r="H97" s="13" t="str">
        <f t="shared" ca="1" si="18"/>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5"/>
        <v/>
      </c>
      <c r="B98" s="62"/>
      <c r="C98" s="20" t="str">
        <f t="shared" si="16"/>
        <v/>
      </c>
      <c r="D98" s="63"/>
      <c r="E98" s="63"/>
      <c r="F98" s="13" t="str">
        <f t="shared" si="17"/>
        <v/>
      </c>
      <c r="G98" s="13" t="str">
        <f ca="1">IF($F98&lt;&gt;"",IF($G$4="Recurso",VLOOKUP($E98,OFFSET('Definición técnica de imagenes'!$A$1,MATCH($G$5,'Definición técnica de imagenes'!$A$1:$A$104,0)-1,1,COUNTIF('Definición técnica de imagenes'!$A$3:$A$102,$G$5),5),5,FALSE),'Definición técnica de imagenes'!$F$16),"")</f>
        <v/>
      </c>
      <c r="H98" s="13" t="str">
        <f t="shared" ca="1" si="18"/>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5"/>
        <v/>
      </c>
      <c r="B99" s="62"/>
      <c r="C99" s="20" t="str">
        <f t="shared" si="16"/>
        <v/>
      </c>
      <c r="D99" s="63"/>
      <c r="E99" s="63"/>
      <c r="F99" s="13" t="str">
        <f t="shared" si="17"/>
        <v/>
      </c>
      <c r="G99" s="13" t="str">
        <f ca="1">IF($F99&lt;&gt;"",IF($G$4="Recurso",VLOOKUP($E99,OFFSET('Definición técnica de imagenes'!$A$1,MATCH($G$5,'Definición técnica de imagenes'!$A$1:$A$104,0)-1,1,COUNTIF('Definición técnica de imagenes'!$A$3:$A$102,$G$5),5),5,FALSE),'Definición técnica de imagenes'!$F$16),"")</f>
        <v/>
      </c>
      <c r="H99" s="13" t="str">
        <f t="shared" ca="1" si="18"/>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5"/>
        <v/>
      </c>
      <c r="B100" s="62"/>
      <c r="C100" s="20" t="str">
        <f t="shared" si="16"/>
        <v/>
      </c>
      <c r="D100" s="63"/>
      <c r="E100" s="63"/>
      <c r="F100" s="13" t="str">
        <f t="shared" si="17"/>
        <v/>
      </c>
      <c r="G100" s="13" t="str">
        <f ca="1">IF($F100&lt;&gt;"",IF($G$4="Recurso",VLOOKUP($E100,OFFSET('Definición técnica de imagenes'!$A$1,MATCH($G$5,'Definición técnica de imagenes'!$A$1:$A$104,0)-1,1,COUNTIF('Definición técnica de imagenes'!$A$3:$A$102,$G$5),5),5,FALSE),'Definición técnica de imagenes'!$F$16),"")</f>
        <v/>
      </c>
      <c r="H100" s="13" t="str">
        <f t="shared" ca="1" si="18"/>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4"/>
        <v/>
      </c>
      <c r="B101" s="62"/>
      <c r="C101" s="20" t="str">
        <f t="shared" si="11"/>
        <v/>
      </c>
      <c r="D101" s="63"/>
      <c r="E101" s="63"/>
      <c r="F101" s="13" t="str">
        <f t="shared" si="12"/>
        <v/>
      </c>
      <c r="G101" s="13" t="str">
        <f ca="1">IF($F101&lt;&gt;"",IF($G$4="Recurso",VLOOKUP($E101,OFFSET('Definición técnica de imagenes'!$A$1,MATCH($G$5,'Definición técnica de imagenes'!$A$1:$A$104,0)-1,1,COUNTIF('Definición técnica de imagenes'!$A$3:$A$102,$G$5),5),5,FALSE),'Definición técnica de imagenes'!$F$16),"")</f>
        <v/>
      </c>
      <c r="H101" s="13" t="str">
        <f t="shared" ca="1" si="13"/>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4"/>
        <v/>
      </c>
      <c r="B102" s="62"/>
      <c r="C102" s="20" t="str">
        <f t="shared" si="11"/>
        <v/>
      </c>
      <c r="D102" s="63"/>
      <c r="E102" s="63"/>
      <c r="F102" s="13" t="str">
        <f t="shared" si="12"/>
        <v/>
      </c>
      <c r="G102" s="13" t="str">
        <f ca="1">IF($F102&lt;&gt;"",IF($G$4="Recurso",VLOOKUP($E102,OFFSET('Definición técnica de imagenes'!$A$1,MATCH($G$5,'Definición técnica de imagenes'!$A$1:$A$104,0)-1,1,COUNTIF('Definición técnica de imagenes'!$A$3:$A$102,$G$5),5),5,FALSE),'Definición técnica de imagenes'!$F$16),"")</f>
        <v/>
      </c>
      <c r="H102" s="13" t="str">
        <f t="shared" ca="1" si="13"/>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4"/>
        <v/>
      </c>
      <c r="B103" s="62"/>
      <c r="C103" s="20" t="str">
        <f t="shared" si="11"/>
        <v/>
      </c>
      <c r="D103" s="63"/>
      <c r="E103" s="63"/>
      <c r="F103" s="13" t="str">
        <f t="shared" si="12"/>
        <v/>
      </c>
      <c r="G103" s="13" t="str">
        <f ca="1">IF($F103&lt;&gt;"",IF($G$4="Recurso",VLOOKUP($E103,OFFSET('Definición técnica de imagenes'!$A$1,MATCH($G$5,'Definición técnica de imagenes'!$A$1:$A$104,0)-1,1,COUNTIF('Definición técnica de imagenes'!$A$3:$A$102,$G$5),5),5,FALSE),'Definición técnica de imagenes'!$F$16),"")</f>
        <v/>
      </c>
      <c r="H103" s="13" t="str">
        <f t="shared" ca="1" si="13"/>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4"/>
        <v/>
      </c>
      <c r="B104" s="62"/>
      <c r="C104" s="20" t="str">
        <f t="shared" si="11"/>
        <v/>
      </c>
      <c r="D104" s="63"/>
      <c r="E104" s="63"/>
      <c r="F104" s="13" t="str">
        <f t="shared" si="12"/>
        <v/>
      </c>
      <c r="G104" s="13" t="str">
        <f ca="1">IF($F104&lt;&gt;"",IF($G$4="Recurso",VLOOKUP($E104,OFFSET('Definición técnica de imagenes'!$A$1,MATCH($G$5,'Definición técnica de imagenes'!$A$1:$A$104,0)-1,1,COUNTIF('Definición técnica de imagenes'!$A$3:$A$102,$G$5),5),5,FALSE),'Definición técnica de imagenes'!$F$16),"")</f>
        <v/>
      </c>
      <c r="H104" s="13" t="str">
        <f t="shared" ca="1" si="13"/>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4"/>
        <v/>
      </c>
      <c r="B105" s="62"/>
      <c r="C105" s="20" t="str">
        <f t="shared" si="11"/>
        <v/>
      </c>
      <c r="D105" s="63"/>
      <c r="E105" s="63"/>
      <c r="F105" s="13" t="str">
        <f t="shared" si="12"/>
        <v/>
      </c>
      <c r="G105" s="13" t="str">
        <f ca="1">IF($F105&lt;&gt;"",IF($G$4="Recurso",VLOOKUP($E105,OFFSET('Definición técnica de imagenes'!$A$1,MATCH($G$5,'Definición técnica de imagenes'!$A$1:$A$104,0)-1,1,COUNTIF('Definición técnica de imagenes'!$A$3:$A$102,$G$5),5),5,FALSE),'Definición técnica de imagenes'!$F$16),"")</f>
        <v/>
      </c>
      <c r="H105" s="13" t="str">
        <f t="shared" ca="1" si="13"/>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4"/>
        <v/>
      </c>
      <c r="B106" s="62"/>
      <c r="C106" s="20" t="str">
        <f>IF(OR(B106&lt;&gt;"",J106&lt;&gt;""),IF($G$4="Recurso",CONCATENATE($G$4," ",$G$5),$G$4),"")</f>
        <v/>
      </c>
      <c r="D106" s="63"/>
      <c r="E106" s="63"/>
      <c r="F106" s="13" t="str">
        <f t="shared" si="12"/>
        <v/>
      </c>
      <c r="G106" s="13" t="str">
        <f ca="1">IF($F106&lt;&gt;"",IF($G$4="Recurso",VLOOKUP($E106,OFFSET('Definición técnica de imagenes'!$A$1,MATCH($G$5,'Definición técnica de imagenes'!$A$1:$A$104,0)-1,1,COUNTIF('Definición técnica de imagenes'!$A$3:$A$102,$G$5),5),5,FALSE),'Definición técnica de imagenes'!$F$16),"")</f>
        <v/>
      </c>
      <c r="H106" s="13" t="str">
        <f t="shared" ca="1" si="13"/>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4"/>
        <v/>
      </c>
      <c r="B107" s="62"/>
      <c r="C107" s="20" t="str">
        <f>IF(OR(B107&lt;&gt;"",J107&lt;&gt;""),IF($G$4="Recurso",CONCATENATE($G$4," ",$G$5),$G$4),"")</f>
        <v/>
      </c>
      <c r="D107" s="63"/>
      <c r="E107" s="63"/>
      <c r="F107" s="13" t="str">
        <f t="shared" si="12"/>
        <v/>
      </c>
      <c r="G107" s="13" t="str">
        <f ca="1">IF($F107&lt;&gt;"",IF($G$4="Recurso",VLOOKUP($E107,OFFSET('Definición técnica de imagenes'!$A$1,MATCH($G$5,'Definición técnica de imagenes'!$A$1:$A$104,0)-1,1,COUNTIF('Definición técnica de imagenes'!$A$3:$A$102,$G$5),5),5,FALSE),'Definición técnica de imagenes'!$F$16),"")</f>
        <v/>
      </c>
      <c r="H107" s="13" t="str">
        <f t="shared" ca="1" si="13"/>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4"/>
        <v/>
      </c>
      <c r="B108" s="62"/>
      <c r="C108" s="20" t="str">
        <f>IF(OR(B108&lt;&gt;"",J108&lt;&gt;""),IF($G$4="Recurso",CONCATENATE($G$4," ",$G$5),$G$4),"")</f>
        <v/>
      </c>
      <c r="D108" s="63"/>
      <c r="E108" s="63"/>
      <c r="F108" s="13" t="str">
        <f t="shared" si="12"/>
        <v/>
      </c>
      <c r="G108" s="13" t="str">
        <f ca="1">IF($F108&lt;&gt;"",IF($G$4="Recurso",VLOOKUP($E108,OFFSET('Definición técnica de imagenes'!$A$1,MATCH($G$5,'Definición técnica de imagenes'!$A$1:$A$104,0)-1,1,COUNTIF('Definición técnica de imagenes'!$A$3:$A$102,$G$5),5),5,FALSE),'Definición técnica de imagenes'!$F$16),"")</f>
        <v/>
      </c>
      <c r="H108" s="13" t="str">
        <f t="shared" ca="1" si="13"/>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5" x14ac:dyDescent="0.35"/>
  <cols>
    <col min="1" max="1" width="72.1640625" style="22" customWidth="1"/>
    <col min="2" max="2" width="11" style="22"/>
    <col min="3" max="3" width="13.6640625" style="22" customWidth="1"/>
    <col min="4" max="4" width="11.1640625" style="22" customWidth="1"/>
    <col min="5" max="7" width="11" style="22"/>
    <col min="8" max="11" width="11" style="22" hidden="1" customWidth="1"/>
    <col min="12" max="16384" width="11" style="22"/>
  </cols>
  <sheetData>
    <row r="1" spans="1:11" ht="16" thickBot="1" x14ac:dyDescent="0.4">
      <c r="A1" s="92" t="s">
        <v>38</v>
      </c>
      <c r="B1" s="93"/>
      <c r="C1" s="93"/>
      <c r="D1" s="93"/>
      <c r="E1" s="93"/>
      <c r="F1" s="94"/>
    </row>
    <row r="2" spans="1:11" x14ac:dyDescent="0.35">
      <c r="A2" s="30" t="s">
        <v>42</v>
      </c>
      <c r="B2" s="31"/>
      <c r="C2" s="95" t="s">
        <v>13</v>
      </c>
      <c r="D2" s="96"/>
      <c r="E2" s="97"/>
      <c r="F2" s="32"/>
    </row>
    <row r="3" spans="1:11" ht="62" x14ac:dyDescent="0.35">
      <c r="A3" s="33" t="s">
        <v>43</v>
      </c>
      <c r="B3" s="31"/>
      <c r="C3" s="101" t="s">
        <v>14</v>
      </c>
      <c r="D3" s="102"/>
      <c r="E3" s="103"/>
      <c r="F3" s="32"/>
      <c r="H3" s="22" t="s">
        <v>18</v>
      </c>
      <c r="I3" s="22" t="s">
        <v>19</v>
      </c>
      <c r="J3" s="22" t="s">
        <v>20</v>
      </c>
      <c r="K3" s="22" t="s">
        <v>52</v>
      </c>
    </row>
    <row r="4" spans="1:11" ht="31" x14ac:dyDescent="0.35">
      <c r="A4" s="30" t="s">
        <v>44</v>
      </c>
      <c r="B4" s="31"/>
      <c r="C4" s="26" t="s">
        <v>15</v>
      </c>
      <c r="D4" s="25" t="s">
        <v>16</v>
      </c>
      <c r="E4" s="29" t="s">
        <v>17</v>
      </c>
      <c r="F4" s="32"/>
      <c r="H4" s="22" t="s">
        <v>21</v>
      </c>
      <c r="I4" s="22" t="s">
        <v>25</v>
      </c>
      <c r="J4" s="22">
        <v>1</v>
      </c>
      <c r="K4" s="22">
        <v>1</v>
      </c>
    </row>
    <row r="5" spans="1:11" ht="78" thickBot="1" x14ac:dyDescent="0.4">
      <c r="A5" s="33" t="s">
        <v>45</v>
      </c>
      <c r="B5" s="31"/>
      <c r="C5" s="28" t="s">
        <v>35</v>
      </c>
      <c r="D5" s="104" t="str">
        <f>CONCATENATE(H21,"_",I21,"_",J21,"_CO")</f>
        <v>LE_07_04_CO</v>
      </c>
      <c r="E5" s="105"/>
      <c r="F5" s="32"/>
      <c r="H5" s="22" t="s">
        <v>22</v>
      </c>
      <c r="I5" s="22" t="s">
        <v>26</v>
      </c>
      <c r="J5" s="22">
        <v>2</v>
      </c>
      <c r="K5" s="22">
        <v>2</v>
      </c>
    </row>
    <row r="6" spans="1:11" ht="31.5" thickBot="1" x14ac:dyDescent="0.4">
      <c r="A6" s="30" t="s">
        <v>10</v>
      </c>
      <c r="B6" s="31"/>
      <c r="C6" s="31"/>
      <c r="D6" s="31"/>
      <c r="E6" s="31"/>
      <c r="F6" s="32"/>
      <c r="H6" s="22" t="s">
        <v>23</v>
      </c>
      <c r="I6" s="22" t="s">
        <v>27</v>
      </c>
      <c r="J6" s="22">
        <v>3</v>
      </c>
      <c r="K6" s="22">
        <v>3</v>
      </c>
    </row>
    <row r="7" spans="1:11" ht="47" thickBot="1" x14ac:dyDescent="0.4">
      <c r="A7" s="33" t="s">
        <v>11</v>
      </c>
      <c r="B7" s="31"/>
      <c r="C7" s="59" t="s">
        <v>119</v>
      </c>
      <c r="D7" s="90" t="str">
        <f>CONCATENATE("SolicitudGrafica_",D5,".xls")</f>
        <v>SolicitudGrafica_LE_07_04_CO.xls</v>
      </c>
      <c r="E7" s="90"/>
      <c r="F7" s="91"/>
      <c r="H7" s="22" t="s">
        <v>24</v>
      </c>
      <c r="I7" s="22" t="s">
        <v>28</v>
      </c>
      <c r="J7" s="22">
        <v>4</v>
      </c>
      <c r="K7" s="22">
        <v>4</v>
      </c>
    </row>
    <row r="8" spans="1:11" ht="46.5" x14ac:dyDescent="0.35">
      <c r="A8" s="33" t="s">
        <v>53</v>
      </c>
      <c r="B8" s="31"/>
      <c r="C8" s="31"/>
      <c r="D8" s="31"/>
      <c r="E8" s="31"/>
      <c r="F8" s="32"/>
      <c r="I8" s="22" t="s">
        <v>29</v>
      </c>
      <c r="J8" s="22">
        <v>5</v>
      </c>
      <c r="K8" s="22">
        <v>5</v>
      </c>
    </row>
    <row r="9" spans="1:11" ht="46.5" x14ac:dyDescent="0.35">
      <c r="A9" s="33" t="s">
        <v>12</v>
      </c>
      <c r="B9" s="31"/>
      <c r="C9" s="31"/>
      <c r="D9" s="31"/>
      <c r="E9" s="31"/>
      <c r="F9" s="32"/>
      <c r="I9" s="22" t="s">
        <v>30</v>
      </c>
      <c r="J9" s="22">
        <v>6</v>
      </c>
      <c r="K9" s="22">
        <v>6</v>
      </c>
    </row>
    <row r="10" spans="1:11" ht="31.5" thickBot="1" x14ac:dyDescent="0.4">
      <c r="A10" s="34" t="s">
        <v>36</v>
      </c>
      <c r="B10" s="35"/>
      <c r="C10" s="35"/>
      <c r="D10" s="35"/>
      <c r="E10" s="35"/>
      <c r="F10" s="36"/>
      <c r="I10" s="22" t="s">
        <v>31</v>
      </c>
      <c r="J10" s="22">
        <v>7</v>
      </c>
      <c r="K10" s="22">
        <v>7</v>
      </c>
    </row>
    <row r="11" spans="1:11" x14ac:dyDescent="0.35">
      <c r="I11" s="22" t="s">
        <v>32</v>
      </c>
      <c r="J11" s="22">
        <v>8</v>
      </c>
      <c r="K11" s="22">
        <v>8</v>
      </c>
    </row>
    <row r="12" spans="1:11" ht="16" thickBot="1" x14ac:dyDescent="0.4">
      <c r="I12" s="22" t="s">
        <v>37</v>
      </c>
      <c r="J12" s="22">
        <v>9</v>
      </c>
      <c r="K12" s="22">
        <v>9</v>
      </c>
    </row>
    <row r="13" spans="1:11" x14ac:dyDescent="0.35">
      <c r="A13" s="92" t="s">
        <v>41</v>
      </c>
      <c r="B13" s="93"/>
      <c r="C13" s="93"/>
      <c r="D13" s="93"/>
      <c r="E13" s="93"/>
      <c r="F13" s="94"/>
      <c r="I13" s="22" t="s">
        <v>33</v>
      </c>
      <c r="J13" s="22">
        <v>10</v>
      </c>
      <c r="K13" s="22">
        <v>10</v>
      </c>
    </row>
    <row r="14" spans="1:11" ht="16" thickBot="1" x14ac:dyDescent="0.4">
      <c r="A14" s="33"/>
      <c r="B14" s="31"/>
      <c r="C14" s="31"/>
      <c r="D14" s="31"/>
      <c r="E14" s="31"/>
      <c r="F14" s="32"/>
      <c r="I14" s="22" t="s">
        <v>34</v>
      </c>
      <c r="J14" s="22">
        <v>11</v>
      </c>
      <c r="K14" s="22">
        <v>11</v>
      </c>
    </row>
    <row r="15" spans="1:11" x14ac:dyDescent="0.35">
      <c r="A15" s="30" t="s">
        <v>46</v>
      </c>
      <c r="B15" s="31"/>
      <c r="C15" s="95" t="s">
        <v>49</v>
      </c>
      <c r="D15" s="96"/>
      <c r="E15" s="96"/>
      <c r="F15" s="97"/>
      <c r="J15" s="22">
        <v>12</v>
      </c>
      <c r="K15" s="22">
        <v>12</v>
      </c>
    </row>
    <row r="16" spans="1:11" ht="67.25" customHeight="1" x14ac:dyDescent="0.35">
      <c r="A16" s="33" t="s">
        <v>47</v>
      </c>
      <c r="B16" s="31"/>
      <c r="C16" s="26" t="s">
        <v>15</v>
      </c>
      <c r="D16" s="25" t="s">
        <v>16</v>
      </c>
      <c r="E16" s="25" t="s">
        <v>17</v>
      </c>
      <c r="F16" s="27" t="s">
        <v>50</v>
      </c>
      <c r="J16" s="22">
        <v>13</v>
      </c>
      <c r="K16" s="22">
        <v>13</v>
      </c>
    </row>
    <row r="17" spans="1:11" ht="32.15" customHeight="1" thickBot="1" x14ac:dyDescent="0.4">
      <c r="A17" s="30" t="s">
        <v>44</v>
      </c>
      <c r="B17" s="31"/>
      <c r="C17" s="28" t="s">
        <v>35</v>
      </c>
      <c r="D17" s="98" t="str">
        <f>CONCATENATE(H21,"_",I21,"_",J21,"_",K45)</f>
        <v>LE_07_04_REC10</v>
      </c>
      <c r="E17" s="99"/>
      <c r="F17" s="100"/>
      <c r="J17" s="22">
        <v>14</v>
      </c>
      <c r="K17" s="22">
        <v>14</v>
      </c>
    </row>
    <row r="18" spans="1:11" ht="78" thickBot="1" x14ac:dyDescent="0.4">
      <c r="A18" s="33" t="s">
        <v>48</v>
      </c>
      <c r="B18" s="31"/>
      <c r="C18" s="59" t="s">
        <v>120</v>
      </c>
      <c r="D18" s="90" t="str">
        <f>CONCATENATE("SolicitudGrafica_",D17,".xls")</f>
        <v>SolicitudGrafica_LE_07_04_REC10.xls</v>
      </c>
      <c r="E18" s="90"/>
      <c r="F18" s="91"/>
      <c r="J18" s="22">
        <v>15</v>
      </c>
      <c r="K18" s="22">
        <v>15</v>
      </c>
    </row>
    <row r="19" spans="1:11" x14ac:dyDescent="0.35">
      <c r="A19" s="30" t="s">
        <v>10</v>
      </c>
      <c r="B19" s="31"/>
      <c r="C19" s="31"/>
      <c r="D19" s="31"/>
      <c r="E19" s="31"/>
      <c r="F19" s="32"/>
      <c r="H19" s="22">
        <v>3</v>
      </c>
      <c r="J19" s="22">
        <v>16</v>
      </c>
      <c r="K19" s="22">
        <v>16</v>
      </c>
    </row>
    <row r="20" spans="1:11" ht="62.5" thickBot="1" x14ac:dyDescent="0.4">
      <c r="A20" s="34" t="s">
        <v>51</v>
      </c>
      <c r="B20" s="35"/>
      <c r="C20" s="35"/>
      <c r="D20" s="35"/>
      <c r="E20" s="35"/>
      <c r="F20" s="36"/>
      <c r="H20" s="22">
        <v>4</v>
      </c>
      <c r="I20" s="22">
        <v>5</v>
      </c>
      <c r="J20" s="22">
        <v>4</v>
      </c>
      <c r="K20" s="22">
        <v>17</v>
      </c>
    </row>
    <row r="21" spans="1:11" x14ac:dyDescent="0.35">
      <c r="H21" s="22" t="str">
        <f>IF(INDEX(H4:H7,H20)=H4,"MA",IF(INDEX(H4:H7,H20)=H5,"CN",IF(INDEX(H4:H7,H20)=H6,"CS",IF(INDEX(H4:H7,H20)=H7,"LE"))))</f>
        <v>LE</v>
      </c>
      <c r="I21" s="22" t="str">
        <f>CONCATENATE(IF((I20+2)&lt;10,"0",""),I20+2)</f>
        <v>07</v>
      </c>
      <c r="J21" s="22" t="str">
        <f>CONCATENATE(IF(J20&lt;10,"0",""),J20)</f>
        <v>04</v>
      </c>
      <c r="K21" s="22">
        <v>18</v>
      </c>
    </row>
    <row r="22" spans="1:11" x14ac:dyDescent="0.35">
      <c r="K22" s="22">
        <v>19</v>
      </c>
    </row>
    <row r="23" spans="1:11" x14ac:dyDescent="0.35">
      <c r="K23" s="22">
        <v>20</v>
      </c>
    </row>
    <row r="24" spans="1:11" x14ac:dyDescent="0.35">
      <c r="K24" s="22">
        <v>21</v>
      </c>
    </row>
    <row r="25" spans="1:11" x14ac:dyDescent="0.35">
      <c r="K25" s="22">
        <v>22</v>
      </c>
    </row>
    <row r="26" spans="1:11" x14ac:dyDescent="0.35">
      <c r="K26" s="22">
        <v>23</v>
      </c>
    </row>
    <row r="27" spans="1:11" x14ac:dyDescent="0.35">
      <c r="K27" s="22">
        <v>24</v>
      </c>
    </row>
    <row r="28" spans="1:11" x14ac:dyDescent="0.35">
      <c r="K28" s="22">
        <v>25</v>
      </c>
    </row>
    <row r="29" spans="1:11" x14ac:dyDescent="0.35">
      <c r="K29" s="22">
        <v>26</v>
      </c>
    </row>
    <row r="30" spans="1:11" x14ac:dyDescent="0.35">
      <c r="K30" s="22">
        <v>27</v>
      </c>
    </row>
    <row r="31" spans="1:11" x14ac:dyDescent="0.35">
      <c r="K31" s="22">
        <v>28</v>
      </c>
    </row>
    <row r="32" spans="1:11" x14ac:dyDescent="0.35">
      <c r="K32" s="22">
        <v>29</v>
      </c>
    </row>
    <row r="33" spans="11:11" x14ac:dyDescent="0.35">
      <c r="K33" s="22">
        <v>30</v>
      </c>
    </row>
    <row r="34" spans="11:11" x14ac:dyDescent="0.35">
      <c r="K34" s="22">
        <v>31</v>
      </c>
    </row>
    <row r="35" spans="11:11" x14ac:dyDescent="0.35">
      <c r="K35" s="22">
        <v>32</v>
      </c>
    </row>
    <row r="36" spans="11:11" x14ac:dyDescent="0.35">
      <c r="K36" s="22">
        <v>33</v>
      </c>
    </row>
    <row r="37" spans="11:11" x14ac:dyDescent="0.35">
      <c r="K37" s="22">
        <v>34</v>
      </c>
    </row>
    <row r="38" spans="11:11" x14ac:dyDescent="0.35">
      <c r="K38" s="22">
        <v>35</v>
      </c>
    </row>
    <row r="39" spans="11:11" x14ac:dyDescent="0.35">
      <c r="K39" s="22">
        <v>36</v>
      </c>
    </row>
    <row r="40" spans="11:11" x14ac:dyDescent="0.35">
      <c r="K40" s="22">
        <v>37</v>
      </c>
    </row>
    <row r="41" spans="11:11" x14ac:dyDescent="0.35">
      <c r="K41" s="22">
        <v>38</v>
      </c>
    </row>
    <row r="42" spans="11:11" x14ac:dyDescent="0.35">
      <c r="K42" s="22">
        <v>39</v>
      </c>
    </row>
    <row r="43" spans="11:11" x14ac:dyDescent="0.35">
      <c r="K43" s="22">
        <v>40</v>
      </c>
    </row>
    <row r="44" spans="11:11" x14ac:dyDescent="0.35">
      <c r="K44" s="22">
        <v>1</v>
      </c>
    </row>
    <row r="45" spans="11:11" x14ac:dyDescent="0.3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482600</xdr:rowOff>
                  </from>
                  <to>
                    <xdr:col>2</xdr:col>
                    <xdr:colOff>1022350</xdr:colOff>
                    <xdr:row>15</xdr:row>
                    <xdr:rowOff>717550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1016000</xdr:colOff>
                    <xdr:row>15</xdr:row>
                    <xdr:rowOff>482600</xdr:rowOff>
                  </from>
                  <to>
                    <xdr:col>3</xdr:col>
                    <xdr:colOff>831850</xdr:colOff>
                    <xdr:row>15</xdr:row>
                    <xdr:rowOff>717550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6350</xdr:colOff>
                    <xdr:row>15</xdr:row>
                    <xdr:rowOff>482600</xdr:rowOff>
                  </from>
                  <to>
                    <xdr:col>4</xdr:col>
                    <xdr:colOff>838200</xdr:colOff>
                    <xdr:row>15</xdr:row>
                    <xdr:rowOff>717550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6350</xdr:colOff>
                    <xdr:row>15</xdr:row>
                    <xdr:rowOff>482600</xdr:rowOff>
                  </from>
                  <to>
                    <xdr:col>5</xdr:col>
                    <xdr:colOff>838200</xdr:colOff>
                    <xdr:row>15</xdr:row>
                    <xdr:rowOff>717550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25400</xdr:colOff>
                    <xdr:row>4</xdr:row>
                    <xdr:rowOff>6350</xdr:rowOff>
                  </from>
                  <to>
                    <xdr:col>2</xdr:col>
                    <xdr:colOff>1035050</xdr:colOff>
                    <xdr:row>4</xdr:row>
                    <xdr:rowOff>234950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1054100</xdr:colOff>
                    <xdr:row>4</xdr:row>
                    <xdr:rowOff>6350</xdr:rowOff>
                  </from>
                  <to>
                    <xdr:col>3</xdr:col>
                    <xdr:colOff>869950</xdr:colOff>
                    <xdr:row>4</xdr:row>
                    <xdr:rowOff>234950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12700</xdr:colOff>
                    <xdr:row>4</xdr:row>
                    <xdr:rowOff>6350</xdr:rowOff>
                  </from>
                  <to>
                    <xdr:col>5</xdr:col>
                    <xdr:colOff>6350</xdr:colOff>
                    <xdr:row>4</xdr:row>
                    <xdr:rowOff>234950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6640625" defaultRowHeight="15.5" x14ac:dyDescent="0.35"/>
  <cols>
    <col min="1" max="1" width="21" style="22" customWidth="1"/>
    <col min="2" max="2" width="24.1640625" style="22" customWidth="1"/>
    <col min="3" max="3" width="16.9140625" style="22" customWidth="1"/>
    <col min="4" max="4" width="12.6640625" style="22" customWidth="1"/>
    <col min="5" max="5" width="6.6640625" style="22" customWidth="1"/>
    <col min="6" max="7" width="12.6640625" style="22" customWidth="1"/>
    <col min="8" max="8" width="24.5" style="22" customWidth="1"/>
    <col min="9" max="9" width="27.1640625" style="22" customWidth="1"/>
    <col min="10" max="10" width="44.5" style="22" customWidth="1"/>
    <col min="11" max="16384" width="10.6640625" style="22"/>
  </cols>
  <sheetData>
    <row r="1" spans="1:10" x14ac:dyDescent="0.35">
      <c r="A1" s="107" t="s">
        <v>56</v>
      </c>
      <c r="B1" s="107" t="s">
        <v>149</v>
      </c>
      <c r="C1" s="107" t="s">
        <v>63</v>
      </c>
      <c r="D1" s="107" t="s">
        <v>64</v>
      </c>
      <c r="E1" s="107" t="s">
        <v>5</v>
      </c>
      <c r="F1" s="107" t="s">
        <v>65</v>
      </c>
      <c r="G1" s="107" t="s">
        <v>66</v>
      </c>
      <c r="H1" s="106" t="s">
        <v>68</v>
      </c>
      <c r="I1" s="106"/>
    </row>
    <row r="2" spans="1:10" x14ac:dyDescent="0.35">
      <c r="A2" s="107"/>
      <c r="B2" s="107"/>
      <c r="C2" s="107"/>
      <c r="D2" s="107"/>
      <c r="E2" s="107"/>
      <c r="F2" s="107"/>
      <c r="G2" s="107"/>
      <c r="H2" s="39" t="s">
        <v>65</v>
      </c>
      <c r="I2" s="39" t="s">
        <v>66</v>
      </c>
    </row>
    <row r="3" spans="1:10" s="41" customFormat="1" ht="14.75" customHeight="1" x14ac:dyDescent="0.35">
      <c r="A3" s="40" t="s">
        <v>69</v>
      </c>
      <c r="B3" s="40" t="s">
        <v>155</v>
      </c>
      <c r="C3" s="40" t="s">
        <v>70</v>
      </c>
      <c r="D3" s="40" t="s">
        <v>71</v>
      </c>
      <c r="E3" s="40" t="s">
        <v>72</v>
      </c>
      <c r="F3" s="40" t="s">
        <v>73</v>
      </c>
      <c r="G3" s="40"/>
      <c r="H3" s="40" t="s">
        <v>122</v>
      </c>
      <c r="I3" s="40"/>
    </row>
    <row r="4" spans="1:10" s="41" customFormat="1" ht="14.75" customHeight="1" x14ac:dyDescent="0.35">
      <c r="A4" s="42" t="s">
        <v>57</v>
      </c>
      <c r="B4" s="40" t="s">
        <v>155</v>
      </c>
      <c r="C4" s="42" t="s">
        <v>74</v>
      </c>
      <c r="D4" s="42" t="s">
        <v>71</v>
      </c>
      <c r="E4" s="42" t="s">
        <v>72</v>
      </c>
      <c r="F4" s="42" t="s">
        <v>75</v>
      </c>
      <c r="G4" s="42" t="s">
        <v>76</v>
      </c>
      <c r="H4" s="42" t="s">
        <v>123</v>
      </c>
      <c r="I4" s="42" t="s">
        <v>124</v>
      </c>
    </row>
    <row r="5" spans="1:10" s="41" customFormat="1" ht="14.75" customHeight="1" x14ac:dyDescent="0.35">
      <c r="A5" s="43" t="s">
        <v>77</v>
      </c>
      <c r="B5" s="40" t="s">
        <v>155</v>
      </c>
      <c r="C5" s="42" t="s">
        <v>78</v>
      </c>
      <c r="D5" s="42" t="s">
        <v>71</v>
      </c>
      <c r="E5" s="42" t="s">
        <v>72</v>
      </c>
      <c r="F5" s="42" t="s">
        <v>75</v>
      </c>
      <c r="G5" s="42" t="s">
        <v>76</v>
      </c>
      <c r="H5" s="42" t="s">
        <v>123</v>
      </c>
      <c r="I5" s="42" t="s">
        <v>124</v>
      </c>
    </row>
    <row r="6" spans="1:10" s="41" customFormat="1" ht="14.75" customHeight="1" x14ac:dyDescent="0.35">
      <c r="A6" s="42" t="s">
        <v>58</v>
      </c>
      <c r="B6" s="40" t="s">
        <v>155</v>
      </c>
      <c r="C6" s="42" t="s">
        <v>79</v>
      </c>
      <c r="D6" s="42" t="s">
        <v>71</v>
      </c>
      <c r="E6" s="42" t="s">
        <v>72</v>
      </c>
      <c r="F6" s="42" t="s">
        <v>75</v>
      </c>
      <c r="G6" s="42" t="s">
        <v>76</v>
      </c>
      <c r="H6" s="42" t="s">
        <v>123</v>
      </c>
      <c r="I6" s="42" t="s">
        <v>124</v>
      </c>
    </row>
    <row r="7" spans="1:10" s="41" customFormat="1" ht="14.75" customHeight="1" x14ac:dyDescent="0.35">
      <c r="A7" s="42" t="s">
        <v>58</v>
      </c>
      <c r="B7" s="40" t="s">
        <v>67</v>
      </c>
      <c r="C7" s="42" t="s">
        <v>79</v>
      </c>
      <c r="D7" s="42" t="s">
        <v>71</v>
      </c>
      <c r="E7" s="42" t="s">
        <v>72</v>
      </c>
      <c r="F7" s="42" t="s">
        <v>73</v>
      </c>
      <c r="G7" s="42"/>
      <c r="H7" s="42" t="s">
        <v>122</v>
      </c>
      <c r="I7" s="42"/>
    </row>
    <row r="8" spans="1:10" s="41" customFormat="1" ht="14.75" customHeight="1" x14ac:dyDescent="0.35">
      <c r="A8" s="42" t="s">
        <v>80</v>
      </c>
      <c r="B8" s="40" t="s">
        <v>155</v>
      </c>
      <c r="C8" s="42" t="s">
        <v>81</v>
      </c>
      <c r="D8" s="42" t="s">
        <v>71</v>
      </c>
      <c r="E8" s="42" t="s">
        <v>72</v>
      </c>
      <c r="F8" s="42" t="s">
        <v>75</v>
      </c>
      <c r="G8" s="42" t="s">
        <v>76</v>
      </c>
      <c r="H8" s="42" t="s">
        <v>123</v>
      </c>
      <c r="I8" s="42" t="s">
        <v>124</v>
      </c>
    </row>
    <row r="9" spans="1:10" s="41" customFormat="1" ht="14.75" customHeight="1" x14ac:dyDescent="0.35">
      <c r="A9" s="42" t="s">
        <v>82</v>
      </c>
      <c r="B9" s="40" t="s">
        <v>155</v>
      </c>
      <c r="C9" s="42" t="s">
        <v>83</v>
      </c>
      <c r="D9" s="42" t="s">
        <v>71</v>
      </c>
      <c r="E9" s="42" t="s">
        <v>72</v>
      </c>
      <c r="F9" s="42" t="s">
        <v>75</v>
      </c>
      <c r="G9" s="42" t="s">
        <v>76</v>
      </c>
      <c r="H9" s="42" t="s">
        <v>123</v>
      </c>
      <c r="I9" s="42" t="s">
        <v>124</v>
      </c>
    </row>
    <row r="10" spans="1:10" s="41" customFormat="1" ht="14.75" customHeight="1" x14ac:dyDescent="0.35">
      <c r="A10" s="42" t="s">
        <v>84</v>
      </c>
      <c r="B10" s="40" t="s">
        <v>155</v>
      </c>
      <c r="C10" s="42" t="s">
        <v>85</v>
      </c>
      <c r="D10" s="42" t="s">
        <v>71</v>
      </c>
      <c r="E10" s="42" t="s">
        <v>72</v>
      </c>
      <c r="F10" s="42" t="s">
        <v>75</v>
      </c>
      <c r="G10" s="42" t="s">
        <v>76</v>
      </c>
      <c r="H10" s="42" t="s">
        <v>123</v>
      </c>
      <c r="I10" s="42" t="s">
        <v>124</v>
      </c>
    </row>
    <row r="11" spans="1:10" s="41" customFormat="1" ht="14.75" customHeight="1" x14ac:dyDescent="0.35">
      <c r="A11" s="42" t="s">
        <v>86</v>
      </c>
      <c r="B11" s="40" t="s">
        <v>155</v>
      </c>
      <c r="C11" s="42" t="s">
        <v>87</v>
      </c>
      <c r="D11" s="42" t="s">
        <v>71</v>
      </c>
      <c r="E11" s="42" t="s">
        <v>72</v>
      </c>
      <c r="F11" s="42" t="s">
        <v>88</v>
      </c>
      <c r="G11" s="42"/>
      <c r="H11" s="42" t="s">
        <v>122</v>
      </c>
      <c r="I11" s="42"/>
    </row>
    <row r="12" spans="1:10" s="41" customFormat="1" ht="14.75" customHeight="1" x14ac:dyDescent="0.35">
      <c r="A12" s="42" t="s">
        <v>89</v>
      </c>
      <c r="B12" s="40" t="s">
        <v>155</v>
      </c>
      <c r="C12" s="72" t="s">
        <v>90</v>
      </c>
      <c r="D12" s="42" t="s">
        <v>71</v>
      </c>
      <c r="E12" s="42" t="s">
        <v>72</v>
      </c>
      <c r="F12" s="42" t="s">
        <v>75</v>
      </c>
      <c r="G12" s="42" t="s">
        <v>76</v>
      </c>
      <c r="H12" s="42" t="s">
        <v>123</v>
      </c>
      <c r="I12" s="42" t="s">
        <v>124</v>
      </c>
    </row>
    <row r="13" spans="1:10" s="41" customFormat="1" ht="14.75" customHeight="1" x14ac:dyDescent="0.35">
      <c r="A13" s="42" t="s">
        <v>91</v>
      </c>
      <c r="B13" s="40" t="s">
        <v>155</v>
      </c>
      <c r="C13" s="42" t="s">
        <v>92</v>
      </c>
      <c r="D13" s="42" t="s">
        <v>71</v>
      </c>
      <c r="E13" s="42" t="s">
        <v>72</v>
      </c>
      <c r="F13" s="42" t="s">
        <v>75</v>
      </c>
      <c r="G13" s="42" t="s">
        <v>76</v>
      </c>
      <c r="H13" s="42" t="s">
        <v>123</v>
      </c>
      <c r="I13" s="42" t="s">
        <v>124</v>
      </c>
    </row>
    <row r="14" spans="1:10" ht="14.75" customHeight="1" x14ac:dyDescent="0.35">
      <c r="A14" s="44" t="s">
        <v>94</v>
      </c>
      <c r="B14" s="44"/>
      <c r="C14" s="44" t="s">
        <v>95</v>
      </c>
      <c r="D14" s="42" t="s">
        <v>71</v>
      </c>
      <c r="E14" s="45" t="s">
        <v>72</v>
      </c>
      <c r="F14" s="45"/>
      <c r="G14" s="46" t="s">
        <v>118</v>
      </c>
      <c r="H14" s="42"/>
      <c r="I14" s="42" t="s">
        <v>122</v>
      </c>
    </row>
    <row r="15" spans="1:10" s="76" customFormat="1" ht="14.75" customHeight="1" x14ac:dyDescent="0.35">
      <c r="A15" s="74" t="s">
        <v>96</v>
      </c>
      <c r="B15" s="74"/>
      <c r="C15" s="74" t="s">
        <v>97</v>
      </c>
      <c r="D15" s="75" t="s">
        <v>98</v>
      </c>
      <c r="E15" s="74" t="s">
        <v>93</v>
      </c>
      <c r="F15" s="74" t="s">
        <v>117</v>
      </c>
      <c r="G15" s="74"/>
      <c r="H15" s="75" t="s">
        <v>122</v>
      </c>
      <c r="I15" s="74"/>
      <c r="J15" s="76" t="s">
        <v>99</v>
      </c>
    </row>
    <row r="16" spans="1:10" ht="14.75" customHeight="1" x14ac:dyDescent="0.35">
      <c r="A16" s="46" t="s">
        <v>100</v>
      </c>
      <c r="B16" s="46"/>
      <c r="C16" s="46"/>
      <c r="D16" s="43" t="s">
        <v>98</v>
      </c>
      <c r="E16" s="46" t="s">
        <v>101</v>
      </c>
      <c r="F16" s="45" t="s">
        <v>115</v>
      </c>
      <c r="G16" s="45" t="s">
        <v>116</v>
      </c>
      <c r="H16" s="46" t="s">
        <v>159</v>
      </c>
      <c r="I16" s="46" t="s">
        <v>158</v>
      </c>
      <c r="J16" s="47" t="s">
        <v>102</v>
      </c>
    </row>
    <row r="17" spans="1:10" ht="14.75" customHeight="1" x14ac:dyDescent="0.35">
      <c r="A17" s="42" t="s">
        <v>103</v>
      </c>
      <c r="B17" s="42"/>
      <c r="C17" s="42"/>
      <c r="D17" s="42" t="s">
        <v>71</v>
      </c>
      <c r="E17" s="42" t="s">
        <v>72</v>
      </c>
      <c r="F17" s="42" t="s">
        <v>156</v>
      </c>
      <c r="G17" s="42" t="s">
        <v>157</v>
      </c>
      <c r="H17" s="48" t="s">
        <v>104</v>
      </c>
      <c r="I17" s="48" t="s">
        <v>105</v>
      </c>
      <c r="J17" s="49" t="s">
        <v>106</v>
      </c>
    </row>
    <row r="18" spans="1:10" ht="14.75" customHeight="1" x14ac:dyDescent="0.35">
      <c r="A18" s="42" t="s">
        <v>184</v>
      </c>
      <c r="B18" s="42" t="s">
        <v>155</v>
      </c>
      <c r="C18" s="44" t="s">
        <v>148</v>
      </c>
      <c r="D18" s="44" t="s">
        <v>71</v>
      </c>
      <c r="E18" s="44" t="s">
        <v>93</v>
      </c>
      <c r="F18" s="44" t="s">
        <v>117</v>
      </c>
      <c r="G18" s="44"/>
      <c r="H18" s="42" t="s">
        <v>122</v>
      </c>
      <c r="I18" s="44"/>
      <c r="J18" s="49"/>
    </row>
    <row r="19" spans="1:10" ht="14.75" customHeight="1" x14ac:dyDescent="0.35">
      <c r="A19" s="42" t="s">
        <v>137</v>
      </c>
      <c r="B19" s="42" t="s">
        <v>150</v>
      </c>
      <c r="C19" s="44"/>
      <c r="D19" s="44" t="s">
        <v>71</v>
      </c>
      <c r="E19" s="44" t="s">
        <v>93</v>
      </c>
      <c r="F19" s="44" t="s">
        <v>171</v>
      </c>
      <c r="G19" s="44"/>
      <c r="H19" s="42" t="s">
        <v>122</v>
      </c>
      <c r="I19" s="44"/>
      <c r="J19" s="49"/>
    </row>
    <row r="20" spans="1:10" ht="14.75" customHeight="1" x14ac:dyDescent="0.35">
      <c r="A20" s="42" t="s">
        <v>137</v>
      </c>
      <c r="B20" s="42" t="s">
        <v>155</v>
      </c>
      <c r="C20" s="44"/>
      <c r="D20" s="44" t="s">
        <v>71</v>
      </c>
      <c r="E20" s="44" t="s">
        <v>93</v>
      </c>
      <c r="F20" s="44" t="s">
        <v>172</v>
      </c>
      <c r="G20" s="44"/>
      <c r="H20" s="42" t="s">
        <v>122</v>
      </c>
      <c r="I20" s="44"/>
      <c r="J20" s="49"/>
    </row>
    <row r="21" spans="1:10" ht="14.75" customHeight="1" x14ac:dyDescent="0.35">
      <c r="A21" s="42" t="s">
        <v>137</v>
      </c>
      <c r="B21" s="42" t="s">
        <v>163</v>
      </c>
      <c r="C21" s="44"/>
      <c r="D21" s="44" t="s">
        <v>71</v>
      </c>
      <c r="E21" s="44" t="s">
        <v>93</v>
      </c>
      <c r="F21" s="44" t="s">
        <v>173</v>
      </c>
      <c r="G21" s="44"/>
      <c r="H21" s="42" t="s">
        <v>122</v>
      </c>
      <c r="I21" s="71"/>
      <c r="J21" s="49"/>
    </row>
    <row r="22" spans="1:10" ht="14.75" customHeight="1" x14ac:dyDescent="0.35">
      <c r="A22" s="44" t="s">
        <v>132</v>
      </c>
      <c r="B22" s="44" t="s">
        <v>150</v>
      </c>
      <c r="C22" s="44" t="s">
        <v>133</v>
      </c>
      <c r="D22" s="42" t="s">
        <v>71</v>
      </c>
      <c r="E22" s="45" t="s">
        <v>93</v>
      </c>
      <c r="F22" s="46" t="s">
        <v>174</v>
      </c>
      <c r="G22" s="44"/>
      <c r="H22" s="42" t="s">
        <v>122</v>
      </c>
    </row>
    <row r="23" spans="1:10" ht="14.75" customHeight="1" x14ac:dyDescent="0.35">
      <c r="A23" s="42" t="s">
        <v>132</v>
      </c>
      <c r="B23" s="42" t="s">
        <v>155</v>
      </c>
      <c r="C23" s="44" t="s">
        <v>133</v>
      </c>
      <c r="D23" s="44" t="s">
        <v>71</v>
      </c>
      <c r="E23" s="44" t="s">
        <v>93</v>
      </c>
      <c r="F23" s="46" t="s">
        <v>175</v>
      </c>
      <c r="G23" s="46" t="s">
        <v>176</v>
      </c>
      <c r="H23" s="44" t="s">
        <v>123</v>
      </c>
      <c r="I23" s="44" t="s">
        <v>124</v>
      </c>
    </row>
    <row r="24" spans="1:10" ht="14.75" customHeight="1" x14ac:dyDescent="0.35">
      <c r="A24" s="42" t="s">
        <v>134</v>
      </c>
      <c r="B24" s="42" t="s">
        <v>155</v>
      </c>
      <c r="C24" s="44"/>
      <c r="D24" s="44" t="s">
        <v>71</v>
      </c>
      <c r="E24" s="44" t="s">
        <v>93</v>
      </c>
      <c r="F24" s="46" t="s">
        <v>175</v>
      </c>
      <c r="G24" s="46" t="s">
        <v>176</v>
      </c>
      <c r="H24" s="44"/>
      <c r="I24" s="71"/>
    </row>
    <row r="25" spans="1:10" ht="14.75" customHeight="1" x14ac:dyDescent="0.35">
      <c r="A25" s="42" t="s">
        <v>135</v>
      </c>
      <c r="B25" s="42" t="s">
        <v>150</v>
      </c>
      <c r="C25" s="44" t="s">
        <v>144</v>
      </c>
      <c r="D25" s="44" t="s">
        <v>71</v>
      </c>
      <c r="E25" s="44" t="s">
        <v>93</v>
      </c>
      <c r="F25" s="46" t="s">
        <v>174</v>
      </c>
      <c r="G25" s="46"/>
      <c r="H25" s="42" t="s">
        <v>122</v>
      </c>
    </row>
    <row r="26" spans="1:10" ht="14.75" customHeight="1" x14ac:dyDescent="0.35">
      <c r="A26" s="42" t="s">
        <v>135</v>
      </c>
      <c r="B26" s="42" t="s">
        <v>155</v>
      </c>
      <c r="C26" s="44" t="s">
        <v>144</v>
      </c>
      <c r="D26" s="44" t="s">
        <v>71</v>
      </c>
      <c r="E26" s="44" t="s">
        <v>93</v>
      </c>
      <c r="F26" s="46" t="s">
        <v>175</v>
      </c>
      <c r="G26" s="46" t="s">
        <v>176</v>
      </c>
      <c r="H26" s="44" t="s">
        <v>123</v>
      </c>
      <c r="I26" s="44" t="s">
        <v>124</v>
      </c>
    </row>
    <row r="27" spans="1:10" ht="14.75" customHeight="1" x14ac:dyDescent="0.35">
      <c r="A27" s="42" t="s">
        <v>138</v>
      </c>
      <c r="B27" s="42" t="s">
        <v>165</v>
      </c>
      <c r="C27" s="44" t="s">
        <v>133</v>
      </c>
      <c r="D27" s="44" t="s">
        <v>71</v>
      </c>
      <c r="E27" s="44" t="s">
        <v>93</v>
      </c>
      <c r="F27" s="46" t="s">
        <v>174</v>
      </c>
      <c r="G27" s="46"/>
      <c r="H27" s="42" t="s">
        <v>122</v>
      </c>
    </row>
    <row r="28" spans="1:10" ht="14.75" customHeight="1" x14ac:dyDescent="0.35">
      <c r="A28" s="42" t="s">
        <v>138</v>
      </c>
      <c r="B28" s="42" t="s">
        <v>166</v>
      </c>
      <c r="C28" s="44" t="s">
        <v>133</v>
      </c>
      <c r="D28" s="44" t="s">
        <v>71</v>
      </c>
      <c r="E28" s="44" t="s">
        <v>93</v>
      </c>
      <c r="F28" s="46" t="s">
        <v>177</v>
      </c>
      <c r="G28" s="46"/>
      <c r="H28" s="42" t="s">
        <v>164</v>
      </c>
    </row>
    <row r="29" spans="1:10" ht="14.75" customHeight="1" x14ac:dyDescent="0.35">
      <c r="A29" s="42" t="s">
        <v>138</v>
      </c>
      <c r="B29" s="42" t="s">
        <v>155</v>
      </c>
      <c r="C29" s="44" t="s">
        <v>133</v>
      </c>
      <c r="D29" s="44" t="s">
        <v>71</v>
      </c>
      <c r="E29" s="44" t="s">
        <v>93</v>
      </c>
      <c r="F29" s="46" t="s">
        <v>175</v>
      </c>
      <c r="G29" s="46" t="s">
        <v>176</v>
      </c>
      <c r="H29" s="44" t="s">
        <v>123</v>
      </c>
      <c r="I29" s="44" t="s">
        <v>124</v>
      </c>
    </row>
    <row r="30" spans="1:10" ht="14.75" customHeight="1" x14ac:dyDescent="0.35">
      <c r="A30" s="42" t="s">
        <v>139</v>
      </c>
      <c r="B30" s="42" t="s">
        <v>155</v>
      </c>
      <c r="C30" s="44" t="s">
        <v>167</v>
      </c>
      <c r="D30" s="44" t="s">
        <v>71</v>
      </c>
      <c r="E30" s="44" t="s">
        <v>93</v>
      </c>
      <c r="F30" s="44" t="s">
        <v>178</v>
      </c>
      <c r="G30" s="44"/>
      <c r="H30" s="44"/>
      <c r="I30" s="44"/>
    </row>
    <row r="31" spans="1:10" ht="14.75" customHeight="1" x14ac:dyDescent="0.35">
      <c r="A31" s="42" t="s">
        <v>140</v>
      </c>
      <c r="B31" s="42" t="s">
        <v>155</v>
      </c>
      <c r="C31" s="44" t="s">
        <v>145</v>
      </c>
      <c r="D31" s="44"/>
      <c r="E31" s="44"/>
      <c r="F31" s="44"/>
      <c r="G31" s="44"/>
      <c r="H31" s="44"/>
      <c r="I31" s="44"/>
    </row>
    <row r="32" spans="1:10" ht="14.75" customHeight="1" x14ac:dyDescent="0.35">
      <c r="A32" s="42" t="s">
        <v>141</v>
      </c>
      <c r="B32" s="42" t="s">
        <v>155</v>
      </c>
      <c r="C32" s="44"/>
      <c r="D32" s="44"/>
      <c r="E32" s="44"/>
      <c r="F32" s="44"/>
      <c r="G32" s="44"/>
      <c r="H32" s="44"/>
      <c r="I32" s="44"/>
    </row>
    <row r="33" spans="1:9" ht="14.75" customHeight="1" x14ac:dyDescent="0.35">
      <c r="A33" s="42" t="s">
        <v>136</v>
      </c>
      <c r="B33" s="42" t="s">
        <v>155</v>
      </c>
      <c r="C33" s="44"/>
      <c r="D33" s="44" t="s">
        <v>71</v>
      </c>
      <c r="E33" s="44" t="s">
        <v>93</v>
      </c>
      <c r="F33" s="44" t="s">
        <v>185</v>
      </c>
      <c r="G33" s="44"/>
      <c r="H33" s="44"/>
      <c r="I33" s="44"/>
    </row>
    <row r="34" spans="1:9" ht="14.75" customHeight="1" x14ac:dyDescent="0.35">
      <c r="A34" s="42" t="s">
        <v>142</v>
      </c>
      <c r="B34" s="42" t="s">
        <v>155</v>
      </c>
      <c r="C34" s="44" t="s">
        <v>186</v>
      </c>
      <c r="D34" s="44"/>
      <c r="E34" s="44"/>
      <c r="F34" s="44"/>
      <c r="G34" s="44"/>
      <c r="H34" s="44"/>
      <c r="I34" s="44"/>
    </row>
    <row r="35" spans="1:9" ht="14.75" customHeight="1" x14ac:dyDescent="0.35">
      <c r="A35" s="42" t="s">
        <v>95</v>
      </c>
      <c r="B35" s="42" t="s">
        <v>151</v>
      </c>
      <c r="C35" s="44" t="s">
        <v>147</v>
      </c>
      <c r="D35" s="44" t="s">
        <v>71</v>
      </c>
      <c r="E35" s="44" t="s">
        <v>93</v>
      </c>
      <c r="F35" s="44" t="s">
        <v>179</v>
      </c>
      <c r="G35" s="44" t="s">
        <v>181</v>
      </c>
      <c r="H35" s="44" t="s">
        <v>123</v>
      </c>
      <c r="I35" s="44" t="s">
        <v>124</v>
      </c>
    </row>
    <row r="36" spans="1:9" ht="14.75" customHeight="1" x14ac:dyDescent="0.35">
      <c r="A36" s="42" t="s">
        <v>95</v>
      </c>
      <c r="B36" s="42" t="s">
        <v>152</v>
      </c>
      <c r="C36" s="44" t="s">
        <v>147</v>
      </c>
      <c r="D36" s="44" t="s">
        <v>71</v>
      </c>
      <c r="E36" s="44" t="s">
        <v>93</v>
      </c>
      <c r="F36" s="44" t="s">
        <v>180</v>
      </c>
      <c r="G36" s="44" t="s">
        <v>181</v>
      </c>
      <c r="H36" s="44" t="s">
        <v>123</v>
      </c>
      <c r="I36" s="44" t="s">
        <v>124</v>
      </c>
    </row>
    <row r="37" spans="1:9" ht="14.75" customHeight="1" x14ac:dyDescent="0.35">
      <c r="A37" s="42" t="s">
        <v>143</v>
      </c>
      <c r="B37" s="42" t="s">
        <v>168</v>
      </c>
      <c r="C37" s="44" t="s">
        <v>170</v>
      </c>
      <c r="D37" s="44" t="s">
        <v>71</v>
      </c>
      <c r="E37" s="44" t="s">
        <v>93</v>
      </c>
      <c r="F37" s="44" t="s">
        <v>182</v>
      </c>
      <c r="G37" s="44"/>
      <c r="H37" s="44"/>
      <c r="I37" s="44"/>
    </row>
    <row r="38" spans="1:9" ht="14.75" customHeight="1" x14ac:dyDescent="0.35">
      <c r="A38" s="42" t="s">
        <v>143</v>
      </c>
      <c r="B38" s="42" t="s">
        <v>169</v>
      </c>
      <c r="C38" s="44" t="s">
        <v>170</v>
      </c>
      <c r="D38" s="44" t="s">
        <v>71</v>
      </c>
      <c r="E38" s="44" t="s">
        <v>93</v>
      </c>
      <c r="F38" s="44" t="s">
        <v>183</v>
      </c>
      <c r="G38" s="44"/>
      <c r="H38" s="44"/>
      <c r="I38" s="44"/>
    </row>
    <row r="40" spans="1:9" x14ac:dyDescent="0.35">
      <c r="A40" s="50" t="s">
        <v>107</v>
      </c>
      <c r="B40" s="50"/>
    </row>
    <row r="41" spans="1:9" x14ac:dyDescent="0.35">
      <c r="A41" s="51" t="s">
        <v>108</v>
      </c>
      <c r="B41" s="51"/>
      <c r="C41" s="52" t="s">
        <v>125</v>
      </c>
      <c r="D41" s="53" t="s">
        <v>22</v>
      </c>
      <c r="E41" s="52"/>
      <c r="F41" s="52"/>
    </row>
    <row r="42" spans="1:9" x14ac:dyDescent="0.35">
      <c r="A42" s="54" t="s">
        <v>109</v>
      </c>
      <c r="B42" s="54"/>
      <c r="C42" s="60" t="s">
        <v>126</v>
      </c>
      <c r="D42" s="56" t="s">
        <v>146</v>
      </c>
      <c r="E42" s="55"/>
      <c r="F42" s="55"/>
    </row>
    <row r="43" spans="1:9" x14ac:dyDescent="0.35">
      <c r="A43" s="54" t="s">
        <v>110</v>
      </c>
      <c r="B43" s="54"/>
      <c r="C43" s="60" t="s">
        <v>127</v>
      </c>
      <c r="D43" s="56" t="s">
        <v>128</v>
      </c>
      <c r="E43" s="55"/>
      <c r="F43" s="55"/>
    </row>
    <row r="44" spans="1:9" ht="31" x14ac:dyDescent="0.35">
      <c r="A44" s="54" t="s">
        <v>111</v>
      </c>
      <c r="B44" s="54"/>
      <c r="C44" s="55" t="s">
        <v>129</v>
      </c>
      <c r="D44" s="56" t="s">
        <v>161</v>
      </c>
      <c r="E44" s="55"/>
      <c r="F44" s="55"/>
    </row>
    <row r="45" spans="1:9" x14ac:dyDescent="0.35">
      <c r="A45" s="54" t="s">
        <v>112</v>
      </c>
      <c r="B45" s="54"/>
      <c r="C45" s="55" t="s">
        <v>130</v>
      </c>
      <c r="D45" s="56" t="s">
        <v>131</v>
      </c>
      <c r="E45" s="55"/>
      <c r="F45" s="55"/>
    </row>
    <row r="46" spans="1:9" ht="46.5" x14ac:dyDescent="0.35">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---Adriana ---</cp:lastModifiedBy>
  <dcterms:created xsi:type="dcterms:W3CDTF">2014-07-01T23:43:25Z</dcterms:created>
  <dcterms:modified xsi:type="dcterms:W3CDTF">2016-03-01T03:09:09Z</dcterms:modified>
</cp:coreProperties>
</file>