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Google Drive\2. AulaPlaneta\EDICION\5. MA_09_10_CO (RECURSOS)\Solicitudes_Graficas_Editor\REC110\IMAGENES_MA_09_10_CO_REC110\"/>
    </mc:Choice>
  </mc:AlternateContent>
  <workbookProtection lockStructure="1"/>
  <bookViews>
    <workbookView xWindow="0" yWindow="0" windowWidth="16395" windowHeight="538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H12" i="1" s="1"/>
  <c r="I13" i="1"/>
  <c r="H13" i="1" s="1"/>
  <c r="I14" i="1"/>
  <c r="I15" i="1"/>
  <c r="I16" i="1"/>
  <c r="H16" i="1" s="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I34" i="1"/>
  <c r="H34" i="1" s="1"/>
  <c r="I35" i="1"/>
  <c r="H35" i="1" s="1"/>
  <c r="I36" i="1"/>
  <c r="H36" i="1" s="1"/>
  <c r="I37" i="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I61" i="1"/>
  <c r="H61" i="1" s="1"/>
  <c r="I62" i="1"/>
  <c r="H62" i="1" s="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H93" i="1" s="1"/>
  <c r="I94" i="1"/>
  <c r="H94" i="1" s="1"/>
  <c r="I95" i="1"/>
  <c r="H95" i="1" s="1"/>
  <c r="I96" i="1"/>
  <c r="H96" i="1" s="1"/>
  <c r="I97" i="1"/>
  <c r="H97" i="1" s="1"/>
  <c r="I98" i="1"/>
  <c r="H98" i="1" s="1"/>
  <c r="I99" i="1"/>
  <c r="H99" i="1" s="1"/>
  <c r="I100" i="1"/>
  <c r="H100" i="1" s="1"/>
  <c r="I101" i="1"/>
  <c r="H101" i="1" s="1"/>
  <c r="I102" i="1"/>
  <c r="H102" i="1" s="1"/>
  <c r="I103" i="1"/>
  <c r="H103" i="1" s="1"/>
  <c r="I104" i="1"/>
  <c r="H104" i="1" s="1"/>
  <c r="I105" i="1"/>
  <c r="H105" i="1" s="1"/>
  <c r="I106" i="1"/>
  <c r="H106" i="1" s="1"/>
  <c r="I107" i="1"/>
  <c r="H107" i="1" s="1"/>
  <c r="I108" i="1"/>
  <c r="H108" i="1" s="1"/>
  <c r="H37" i="1"/>
  <c r="H33" i="1"/>
  <c r="K45" i="2"/>
  <c r="J21" i="2"/>
  <c r="I21" i="2"/>
  <c r="H21" i="2"/>
  <c r="D17" i="2"/>
  <c r="D18" i="2"/>
  <c r="D5" i="2"/>
  <c r="D7" i="2"/>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A10" i="1"/>
  <c r="A11" i="1" s="1"/>
  <c r="A12" i="1" s="1"/>
  <c r="A13" i="1" s="1"/>
  <c r="M8" i="1"/>
  <c r="M7" i="1"/>
  <c r="M6" i="1"/>
  <c r="M5" i="1"/>
  <c r="F5" i="1"/>
  <c r="M4" i="1"/>
  <c r="M3" i="1"/>
  <c r="M2" i="1"/>
  <c r="M1" i="1"/>
  <c r="E9" i="1"/>
  <c r="A17" i="1"/>
  <c r="F17" i="1"/>
  <c r="G17" i="1" s="1"/>
  <c r="A18" i="1"/>
  <c r="F18" i="1"/>
  <c r="G18" i="1" s="1"/>
  <c r="A19" i="1"/>
  <c r="F19" i="1"/>
  <c r="G19" i="1" s="1"/>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F60" i="1"/>
  <c r="G60" i="1" s="1"/>
  <c r="A61" i="1"/>
  <c r="F61" i="1"/>
  <c r="G61" i="1" s="1"/>
  <c r="A62" i="1"/>
  <c r="F62" i="1"/>
  <c r="G62" i="1" s="1"/>
  <c r="A63" i="1"/>
  <c r="F63" i="1"/>
  <c r="G63" i="1" s="1"/>
  <c r="A64" i="1"/>
  <c r="F64" i="1"/>
  <c r="G64" i="1" s="1"/>
  <c r="A65" i="1"/>
  <c r="F65" i="1"/>
  <c r="G65" i="1" s="1"/>
  <c r="A66" i="1"/>
  <c r="F66" i="1"/>
  <c r="G66" i="1" s="1"/>
  <c r="A67" i="1"/>
  <c r="F67" i="1"/>
  <c r="G67" i="1" s="1"/>
  <c r="A68" i="1"/>
  <c r="F68" i="1"/>
  <c r="G68" i="1" s="1"/>
  <c r="A69" i="1"/>
  <c r="F69" i="1"/>
  <c r="G69" i="1" s="1"/>
  <c r="A70" i="1"/>
  <c r="F70" i="1"/>
  <c r="G70" i="1" s="1"/>
  <c r="A71" i="1"/>
  <c r="F71" i="1"/>
  <c r="G71" i="1" s="1"/>
  <c r="A72" i="1"/>
  <c r="F72" i="1"/>
  <c r="G72" i="1" s="1"/>
  <c r="A73" i="1"/>
  <c r="F73" i="1"/>
  <c r="G73" i="1" s="1"/>
  <c r="A74" i="1"/>
  <c r="F74" i="1"/>
  <c r="G74" i="1" s="1"/>
  <c r="A75" i="1"/>
  <c r="F75" i="1"/>
  <c r="G75" i="1" s="1"/>
  <c r="A76" i="1"/>
  <c r="F76" i="1"/>
  <c r="G76" i="1" s="1"/>
  <c r="A77" i="1"/>
  <c r="F77" i="1"/>
  <c r="G77" i="1" s="1"/>
  <c r="A78" i="1"/>
  <c r="F78" i="1"/>
  <c r="G78" i="1" s="1"/>
  <c r="A79" i="1"/>
  <c r="F79" i="1"/>
  <c r="G79" i="1" s="1"/>
  <c r="A80" i="1"/>
  <c r="F80" i="1"/>
  <c r="G80" i="1" s="1"/>
  <c r="A81" i="1"/>
  <c r="F81" i="1"/>
  <c r="G81" i="1" s="1"/>
  <c r="A82" i="1"/>
  <c r="F82" i="1"/>
  <c r="G82" i="1" s="1"/>
  <c r="A83" i="1"/>
  <c r="F83" i="1"/>
  <c r="G83" i="1" s="1"/>
  <c r="A84" i="1"/>
  <c r="F84" i="1"/>
  <c r="G84" i="1" s="1"/>
  <c r="A85" i="1"/>
  <c r="F85" i="1"/>
  <c r="G85" i="1" s="1"/>
  <c r="A86" i="1"/>
  <c r="F86" i="1"/>
  <c r="G86" i="1" s="1"/>
  <c r="A87" i="1"/>
  <c r="F87" i="1"/>
  <c r="G87" i="1" s="1"/>
  <c r="A88" i="1"/>
  <c r="F88" i="1"/>
  <c r="G88" i="1" s="1"/>
  <c r="A89" i="1"/>
  <c r="F89" i="1"/>
  <c r="G89" i="1" s="1"/>
  <c r="A90" i="1"/>
  <c r="F90" i="1"/>
  <c r="G90" i="1" s="1"/>
  <c r="A91" i="1"/>
  <c r="F91" i="1"/>
  <c r="G91" i="1" s="1"/>
  <c r="A92" i="1"/>
  <c r="A93" i="1"/>
  <c r="F92" i="1"/>
  <c r="G92" i="1" s="1"/>
  <c r="F93" i="1"/>
  <c r="G93" i="1" s="1"/>
  <c r="A94" i="1"/>
  <c r="A95" i="1"/>
  <c r="F94" i="1"/>
  <c r="G94" i="1" s="1"/>
  <c r="F95" i="1"/>
  <c r="G95" i="1" s="1"/>
  <c r="A96" i="1"/>
  <c r="F96" i="1"/>
  <c r="G96" i="1" s="1"/>
  <c r="A97" i="1"/>
  <c r="F97" i="1"/>
  <c r="G97" i="1" s="1"/>
  <c r="A98" i="1"/>
  <c r="F98" i="1"/>
  <c r="G98" i="1" s="1"/>
  <c r="A99" i="1"/>
  <c r="F99" i="1"/>
  <c r="G99" i="1" s="1"/>
  <c r="A100" i="1"/>
  <c r="A101" i="1"/>
  <c r="F100" i="1"/>
  <c r="G100" i="1" s="1"/>
  <c r="F101" i="1"/>
  <c r="G101" i="1" s="1"/>
  <c r="A102" i="1"/>
  <c r="F102" i="1"/>
  <c r="G102" i="1" s="1"/>
  <c r="A103" i="1"/>
  <c r="F103" i="1"/>
  <c r="G103" i="1" s="1"/>
  <c r="A104" i="1"/>
  <c r="F104" i="1"/>
  <c r="G104" i="1" s="1"/>
  <c r="A105" i="1"/>
  <c r="F105" i="1"/>
  <c r="G105" i="1" s="1"/>
  <c r="A106" i="1"/>
  <c r="F106" i="1"/>
  <c r="G106" i="1" s="1"/>
  <c r="A107" i="1"/>
  <c r="F107" i="1"/>
  <c r="G107" i="1" s="1"/>
  <c r="A108" i="1"/>
  <c r="F108" i="1"/>
  <c r="G108" i="1" s="1"/>
  <c r="A14" i="1" l="1"/>
  <c r="A15" i="1" s="1"/>
  <c r="A16" i="1" s="1"/>
  <c r="F16" i="1" s="1"/>
  <c r="G16" i="1" s="1"/>
  <c r="F13" i="1"/>
  <c r="G13" i="1" s="1"/>
  <c r="F12" i="1"/>
  <c r="G12" i="1" s="1"/>
  <c r="H15" i="1"/>
  <c r="F11" i="1"/>
  <c r="G11" i="1" s="1"/>
  <c r="F10" i="1"/>
  <c r="G10" i="1" s="1"/>
  <c r="H14" i="1"/>
  <c r="F14" i="1" l="1"/>
  <c r="G14" i="1" s="1"/>
  <c r="F15" i="1"/>
  <c r="G15" i="1" s="1"/>
</calcChain>
</file>

<file path=xl/sharedStrings.xml><?xml version="1.0" encoding="utf-8"?>
<sst xmlns="http://schemas.openxmlformats.org/spreadsheetml/2006/main" count="391" uniqueCount="198">
  <si>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</si>
  <si>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</si>
  <si>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</si>
  <si>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</si>
  <si>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</si>
  <si>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</si>
  <si>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</si>
  <si>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</si>
  <si>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</si>
  <si>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</si>
  <si>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</si>
  <si>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</si>
  <si>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</si>
  <si>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</si>
  <si>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</si>
  <si>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</si>
  <si>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</si>
  <si>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</si>
  <si>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</si>
  <si>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</si>
  <si>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</si>
  <si>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</si>
  <si>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</si>
  <si>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</si>
  <si>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</si>
  <si>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</si>
  <si>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</si>
  <si>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</si>
  <si>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</si>
  <si>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</si>
  <si>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</si>
  <si>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</si>
  <si>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</si>
  <si>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</si>
  <si>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</si>
  <si>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</si>
  <si>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</si>
  <si>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</si>
  <si>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</si>
  <si>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</si>
  <si>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</si>
  <si>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</si>
  <si>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</si>
  <si>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</si>
  <si>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</si>
  <si>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</si>
  <si>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</si>
  <si>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</si>
  <si>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</si>
  <si>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</si>
  <si>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</si>
  <si>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</si>
  <si>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</si>
  <si>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</si>
  <si>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</si>
  <si>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</si>
  <si>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</si>
  <si>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</si>
  <si>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</si>
  <si>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</si>
  <si>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</si>
  <si>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</si>
  <si>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</si>
  <si>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</si>
  <si>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</si>
  <si>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</si>
  <si>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</si>
  <si>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</si>
  <si>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</si>
  <si>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</si>
  <si>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</si>
  <si>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</si>
  <si>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</si>
  <si>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</si>
  <si>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</si>
  <si>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</si>
  <si>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</si>
  <si>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</si>
  <si>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</si>
  <si>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</si>
  <si>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</si>
  <si>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</si>
  <si>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</si>
  <si>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</si>
  <si>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</si>
  <si>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</si>
  <si>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</si>
  <si>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</si>
  <si>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</si>
  <si>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</si>
  <si>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</si>
  <si>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</si>
  <si>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</si>
  <si>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</si>
  <si>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</si>
  <si>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</si>
  <si>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</si>
  <si>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</si>
  <si>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</si>
  <si>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</si>
  <si>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</si>
  <si>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</si>
  <si>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</si>
  <si>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</si>
  <si>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</si>
  <si>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</si>
  <si>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</si>
  <si>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</si>
  <si>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</si>
  <si>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</si>
  <si>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</si>
  <si>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</si>
  <si>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</si>
  <si>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</si>
  <si>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</si>
  <si>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</si>
  <si>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</si>
  <si>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</si>
  <si>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</si>
  <si>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</si>
  <si>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</si>
  <si>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</si>
  <si>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</si>
  <si>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</si>
  <si>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</si>
  <si>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</si>
  <si>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</si>
  <si>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</si>
  <si>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</si>
  <si>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</si>
  <si>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</si>
  <si>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</si>
  <si>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</si>
  <si>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</si>
  <si>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</si>
  <si>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</si>
  <si>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</si>
  <si>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</si>
  <si>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</si>
  <si>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</si>
  <si>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</si>
  <si>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</si>
  <si>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</si>
  <si>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</si>
  <si>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</si>
  <si>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</si>
  <si>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</si>
  <si>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</si>
  <si>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</si>
  <si>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</si>
  <si>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</si>
  <si>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</si>
  <si>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</si>
  <si>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</si>
  <si>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</si>
  <si>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</si>
  <si>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</si>
  <si>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</si>
  <si>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</si>
  <si>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</si>
  <si>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</si>
  <si>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</si>
  <si>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</si>
  <si>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</si>
  <si>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</si>
  <si>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</si>
  <si>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</si>
  <si>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</si>
  <si>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</si>
  <si>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</si>
  <si>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</si>
  <si>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</si>
  <si>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</si>
  <si>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</si>
  <si>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</si>
  <si>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</si>
  <si>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</si>
  <si>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</si>
  <si>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</si>
  <si>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</si>
  <si>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</si>
  <si>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</si>
  <si>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</si>
  <si>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</si>
  <si>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</si>
  <si>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</si>
  <si>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</si>
  <si>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</si>
  <si>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 xml:space="preserve">Imgen diseñada </t>
  </si>
  <si>
    <t>Los ángulos inscritos</t>
  </si>
  <si>
    <t>MA_09_10_REC110</t>
  </si>
  <si>
    <t xml:space="preserve">Imagen inicial
LA imagen de shutterstock: 1451428
Texto: 
En una circunferencia se pueden identificar regiones como su interior o exterior. 
Teniendo en cuenta las regiones de la circunferencia se pueden determinar diferentes tipos de ángulos: centrales, inscritos, semiinscritos, exteriores e interiores. 
</t>
  </si>
  <si>
    <t xml:space="preserve">Central
Texto:
Un ángulo central es aquel formado por dos radios, es decir, que su vértice es el centro de la circunferencia y su medida es igual a la del arco de circunferencia  que determina.
La medida del ángulo central MOP es igual a la del arco de circunferencia FQ01
FQ01: se encumentra en la carpeta de anexos. 
</t>
  </si>
  <si>
    <t xml:space="preserve">Inscrito
Texto:
Un ángulo inscrito está formado por dos cuerdas que corresponden a sus lados y cuyo vértice pertenece a la circunferencia. 
En este tipo de ángulos se puede determinar un arco llamado arco interceptado. 
El ∡MNP es el ángulo inscrito y tiene como arco interceptado a FQ02.
La medida del ángulo inscrito, es la mitad de la medida del arco interceptado, es decir: 
FQ03
FQ02 y FQ03: ver en carpeta de anexos. </t>
  </si>
  <si>
    <t xml:space="preserve">Semiinscrito
Texto:
Un ángulo es semiinscrito en una circunferencia, si su vértice pertenece a ella, uno de sus lados contiene una cuerda y el otro es tangente a la circunferencia. 
El ∡RST es el ángulo semiinscrito en la circunferencia O y tiene como arco interceptado a  FQ04.
La medida de un ángulo semiinscrito en la circunferencia, es la mitad de la medida del arco interceptado, es decir: 
FQ05
FQ04 y FQ05: en carpeta de anexos.
</t>
  </si>
  <si>
    <t xml:space="preserve">Exterior
Texto: 
Un ángulo exterior a la circunferencia, es aquel cuyo vértice está en el exterior de ella, y sus lados pueden estar formados por dos secantes, dos tangentes o una secante y una tangente a la circunferencia. 
Para los ángulos exteriores se cumple que: su medida es la mitad de la diferencia entre los arcos interceptados, por ejemplo: 
FQ06
FQ06: ver en carpeta de anexos. </t>
  </si>
  <si>
    <t xml:space="preserve">Interior
Texto:
Un ángulo interior es aquel cuyo vértice se encuentra en el interior de la circunferencia y es diferente al centro. 
Para los ángulos interiores se cumple que: su medida es la mitad de la suma de las medidas de los arcos interceptados, por ejemplo: 
FQ07
FQ07: Ver en carpeta de anexos. </t>
  </si>
  <si>
    <t xml:space="preserve">Practica
texto: 
Identifica el tipo de ángulo presentado y el valor desconocido en cada caso. 
Socializa las respuestas con tus compañeros.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</si>
</sst>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182804</xdr:colOff>
      <xdr:row>9</xdr:row>
      <xdr:rowOff>147176</xdr:rowOff>
    </xdr:from>
    <xdr:to>
      <xdr:col>10</xdr:col>
      <xdr:colOff>2126223</xdr:colOff>
      <xdr:row>9</xdr:row>
      <xdr:rowOff>2311876</xdr:rowOff>
    </xdr:to>
    <xdr:pic>
      <xdr:nvPicPr>
        <xdr:cNvPr id="2" name="Imagen 1"/>
        <xdr:cNvPicPr>
          <a:picLocks noChangeAspect="1"/>
        </xdr:cNvPicPr>
      </xdr:nvPicPr>
      <xdr:blipFill>
        <a:blip xmlns:r="http://schemas.openxmlformats.org/officeDocument/2006/relationships" r:embed="rId1"/>
        <a:stretch>
          <a:fillRect/>
        </a:stretch>
      </xdr:blipFill>
      <xdr:spPr>
        <a:xfrm>
          <a:off x="16519622" y="2215737"/>
          <a:ext cx="1943419" cy="2164700"/>
        </a:xfrm>
        <a:prstGeom prst="rect">
          <a:avLst/>
        </a:prstGeom>
      </xdr:spPr>
    </xdr:pic>
    <xdr:clientData/>
  </xdr:twoCellAnchor>
  <xdr:twoCellAnchor editAs="oneCell">
    <xdr:from>
      <xdr:col>10</xdr:col>
      <xdr:colOff>182803</xdr:colOff>
      <xdr:row>10</xdr:row>
      <xdr:rowOff>134697</xdr:rowOff>
    </xdr:from>
    <xdr:to>
      <xdr:col>10</xdr:col>
      <xdr:colOff>2094438</xdr:colOff>
      <xdr:row>10</xdr:row>
      <xdr:rowOff>2145969</xdr:rowOff>
    </xdr:to>
    <xdr:pic>
      <xdr:nvPicPr>
        <xdr:cNvPr id="3" name="Imagen 2"/>
        <xdr:cNvPicPr>
          <a:picLocks noChangeAspect="1"/>
        </xdr:cNvPicPr>
      </xdr:nvPicPr>
      <xdr:blipFill>
        <a:blip xmlns:r="http://schemas.openxmlformats.org/officeDocument/2006/relationships" r:embed="rId2"/>
        <a:stretch>
          <a:fillRect/>
        </a:stretch>
      </xdr:blipFill>
      <xdr:spPr>
        <a:xfrm>
          <a:off x="16519621" y="4954924"/>
          <a:ext cx="1911635" cy="2011272"/>
        </a:xfrm>
        <a:prstGeom prst="rect">
          <a:avLst/>
        </a:prstGeom>
      </xdr:spPr>
    </xdr:pic>
    <xdr:clientData/>
  </xdr:twoCellAnchor>
  <xdr:twoCellAnchor editAs="oneCell">
    <xdr:from>
      <xdr:col>10</xdr:col>
      <xdr:colOff>95250</xdr:colOff>
      <xdr:row>11</xdr:row>
      <xdr:rowOff>304800</xdr:rowOff>
    </xdr:from>
    <xdr:to>
      <xdr:col>10</xdr:col>
      <xdr:colOff>2151719</xdr:colOff>
      <xdr:row>11</xdr:row>
      <xdr:rowOff>2606305</xdr:rowOff>
    </xdr:to>
    <xdr:pic>
      <xdr:nvPicPr>
        <xdr:cNvPr id="4" name="Imagen 3"/>
        <xdr:cNvPicPr>
          <a:picLocks noChangeAspect="1"/>
        </xdr:cNvPicPr>
      </xdr:nvPicPr>
      <xdr:blipFill>
        <a:blip xmlns:r="http://schemas.openxmlformats.org/officeDocument/2006/relationships" r:embed="rId3"/>
        <a:stretch>
          <a:fillRect/>
        </a:stretch>
      </xdr:blipFill>
      <xdr:spPr>
        <a:xfrm>
          <a:off x="16411575" y="7439025"/>
          <a:ext cx="2056469" cy="2301505"/>
        </a:xfrm>
        <a:prstGeom prst="rect">
          <a:avLst/>
        </a:prstGeom>
      </xdr:spPr>
    </xdr:pic>
    <xdr:clientData/>
  </xdr:twoCellAnchor>
  <xdr:twoCellAnchor editAs="oneCell">
    <xdr:from>
      <xdr:col>10</xdr:col>
      <xdr:colOff>76200</xdr:colOff>
      <xdr:row>12</xdr:row>
      <xdr:rowOff>228600</xdr:rowOff>
    </xdr:from>
    <xdr:to>
      <xdr:col>10</xdr:col>
      <xdr:colOff>2236249</xdr:colOff>
      <xdr:row>12</xdr:row>
      <xdr:rowOff>2600325</xdr:rowOff>
    </xdr:to>
    <xdr:pic>
      <xdr:nvPicPr>
        <xdr:cNvPr id="6" name="Imagen 5"/>
        <xdr:cNvPicPr>
          <a:picLocks noChangeAspect="1"/>
        </xdr:cNvPicPr>
      </xdr:nvPicPr>
      <xdr:blipFill>
        <a:blip xmlns:r="http://schemas.openxmlformats.org/officeDocument/2006/relationships" r:embed="rId4"/>
        <a:stretch>
          <a:fillRect/>
        </a:stretch>
      </xdr:blipFill>
      <xdr:spPr>
        <a:xfrm>
          <a:off x="16392525" y="10525125"/>
          <a:ext cx="2160049" cy="2371725"/>
        </a:xfrm>
        <a:prstGeom prst="rect">
          <a:avLst/>
        </a:prstGeom>
      </xdr:spPr>
    </xdr:pic>
    <xdr:clientData/>
  </xdr:twoCellAnchor>
  <xdr:twoCellAnchor editAs="oneCell">
    <xdr:from>
      <xdr:col>10</xdr:col>
      <xdr:colOff>57151</xdr:colOff>
      <xdr:row>13</xdr:row>
      <xdr:rowOff>438150</xdr:rowOff>
    </xdr:from>
    <xdr:to>
      <xdr:col>10</xdr:col>
      <xdr:colOff>2181415</xdr:colOff>
      <xdr:row>13</xdr:row>
      <xdr:rowOff>2257425</xdr:rowOff>
    </xdr:to>
    <xdr:pic>
      <xdr:nvPicPr>
        <xdr:cNvPr id="7" name="Imagen 6"/>
        <xdr:cNvPicPr>
          <a:picLocks noChangeAspect="1"/>
        </xdr:cNvPicPr>
      </xdr:nvPicPr>
      <xdr:blipFill>
        <a:blip xmlns:r="http://schemas.openxmlformats.org/officeDocument/2006/relationships" r:embed="rId5"/>
        <a:stretch>
          <a:fillRect/>
        </a:stretch>
      </xdr:blipFill>
      <xdr:spPr>
        <a:xfrm>
          <a:off x="16373476" y="13925550"/>
          <a:ext cx="2124264" cy="1819275"/>
        </a:xfrm>
        <a:prstGeom prst="rect">
          <a:avLst/>
        </a:prstGeom>
      </xdr:spPr>
    </xdr:pic>
    <xdr:clientData/>
  </xdr:twoCellAnchor>
  <xdr:twoCellAnchor editAs="oneCell">
    <xdr:from>
      <xdr:col>10</xdr:col>
      <xdr:colOff>180975</xdr:colOff>
      <xdr:row>14</xdr:row>
      <xdr:rowOff>609600</xdr:rowOff>
    </xdr:from>
    <xdr:to>
      <xdr:col>10</xdr:col>
      <xdr:colOff>2172610</xdr:colOff>
      <xdr:row>14</xdr:row>
      <xdr:rowOff>2524125</xdr:rowOff>
    </xdr:to>
    <xdr:pic>
      <xdr:nvPicPr>
        <xdr:cNvPr id="8" name="Imagen 7"/>
        <xdr:cNvPicPr>
          <a:picLocks noChangeAspect="1"/>
        </xdr:cNvPicPr>
      </xdr:nvPicPr>
      <xdr:blipFill>
        <a:blip xmlns:r="http://schemas.openxmlformats.org/officeDocument/2006/relationships" r:embed="rId6"/>
        <a:stretch>
          <a:fillRect/>
        </a:stretch>
      </xdr:blipFill>
      <xdr:spPr>
        <a:xfrm>
          <a:off x="16497300" y="17106900"/>
          <a:ext cx="1991635" cy="1914525"/>
        </a:xfrm>
        <a:prstGeom prst="rect">
          <a:avLst/>
        </a:prstGeom>
      </xdr:spPr>
    </xdr:pic>
    <xdr:clientData/>
  </xdr:twoCellAnchor>
  <xdr:twoCellAnchor editAs="oneCell">
    <xdr:from>
      <xdr:col>10</xdr:col>
      <xdr:colOff>85725</xdr:colOff>
      <xdr:row>15</xdr:row>
      <xdr:rowOff>209550</xdr:rowOff>
    </xdr:from>
    <xdr:to>
      <xdr:col>15</xdr:col>
      <xdr:colOff>73447</xdr:colOff>
      <xdr:row>15</xdr:row>
      <xdr:rowOff>2869223</xdr:rowOff>
    </xdr:to>
    <xdr:pic>
      <xdr:nvPicPr>
        <xdr:cNvPr id="10" name="Imagen 9"/>
        <xdr:cNvPicPr>
          <a:picLocks noChangeAspect="1"/>
        </xdr:cNvPicPr>
      </xdr:nvPicPr>
      <xdr:blipFill>
        <a:blip xmlns:r="http://schemas.openxmlformats.org/officeDocument/2006/relationships" r:embed="rId7"/>
        <a:stretch>
          <a:fillRect/>
        </a:stretch>
      </xdr:blipFill>
      <xdr:spPr>
        <a:xfrm>
          <a:off x="16402050" y="20183475"/>
          <a:ext cx="2245147" cy="26596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Normal="100" zoomScalePageLayoutView="140" workbookViewId="0">
      <pane ySplit="9" topLeftCell="A13" activePane="bottomLeft" state="frozen"/>
      <selection pane="bottomLeft" activeCell="D20" sqref="D20"/>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4">
        <v>9</v>
      </c>
      <c r="D3" s="85"/>
      <c r="F3" s="77">
        <v>42455</v>
      </c>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4" t="s">
        <v>189</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c r="D5" s="87"/>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216.95" customHeight="1" x14ac:dyDescent="0.25">
      <c r="A10" s="12" t="str">
        <f>IF(OR(B10&lt;&gt;"",J10&lt;&gt;""),"IMG01","")</f>
        <v>IMG01</v>
      </c>
      <c r="B10" s="62" t="s">
        <v>188</v>
      </c>
      <c r="C10" s="20" t="str">
        <f t="shared" ref="C10:C17" si="0">IF(OR(B10&lt;&gt;"",J10&lt;&gt;""),IF($G$4="Recurso",CONCATENATE($G$4," ",$G$5),$G$4),"")</f>
        <v>Recurso F8</v>
      </c>
      <c r="D10" s="63" t="s">
        <v>187</v>
      </c>
      <c r="E10" s="63" t="s">
        <v>155</v>
      </c>
      <c r="F10" s="13" t="str">
        <f t="shared" ref="F10:F17" ca="1" si="1">IF(OR(B10&lt;&gt;"",J10&lt;&gt;""),CONCATENATE($C$7,"_",$A10,IF($G$4="Cuaderno de Estudio","_small",CONCATENATE(IF(I10="","","n"),IF(LEFT($G$5,1)="F",".jpg",".png")))),"")</f>
        <v>MA_09_10_REC110_IMG01.jpg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H17"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204.75" customHeight="1" x14ac:dyDescent="0.25">
      <c r="A11" s="12" t="str">
        <f t="shared" ref="A11:A17" si="3">IF(OR(B11&lt;&gt;"",J11&lt;&gt;""),CONCATENATE(LEFT(A10,3),IF(MID(A10,4,2)+1&lt;10,CONCATENATE("0",MID(A10,4,2)+1))),"")</f>
        <v>IMG02</v>
      </c>
      <c r="B11" s="62" t="s">
        <v>188</v>
      </c>
      <c r="C11" s="20" t="str">
        <f t="shared" si="0"/>
        <v>Recurso F8</v>
      </c>
      <c r="D11" s="63" t="s">
        <v>187</v>
      </c>
      <c r="E11" s="63" t="s">
        <v>155</v>
      </c>
      <c r="F11" s="13" t="str">
        <f t="shared" ca="1" si="1"/>
        <v>MA_09_10_REC110_IMG02.jpg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192</v>
      </c>
      <c r="K11" s="65"/>
      <c r="O11" s="2" t="str">
        <f>'Definición técnica de imagenes'!A13</f>
        <v>M101</v>
      </c>
    </row>
    <row r="12" spans="1:16" s="11" customFormat="1" ht="249" customHeight="1" x14ac:dyDescent="0.25">
      <c r="A12" s="12" t="str">
        <f t="shared" si="3"/>
        <v>IMG03</v>
      </c>
      <c r="B12" s="62" t="s">
        <v>188</v>
      </c>
      <c r="C12" s="20" t="str">
        <f t="shared" si="0"/>
        <v>Recurso F8</v>
      </c>
      <c r="D12" s="63" t="s">
        <v>187</v>
      </c>
      <c r="E12" s="63" t="s">
        <v>155</v>
      </c>
      <c r="F12" s="13" t="str">
        <f t="shared" ca="1" si="1"/>
        <v>MA_09_10_REC110_IMG03.jpg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193</v>
      </c>
      <c r="K12" s="64"/>
      <c r="O12" s="2" t="str">
        <f>'Definición técnica de imagenes'!A18</f>
        <v>Diaporama F1</v>
      </c>
    </row>
    <row r="13" spans="1:16" s="11" customFormat="1" ht="251.25" customHeight="1" x14ac:dyDescent="0.25">
      <c r="A13" s="12" t="str">
        <f t="shared" si="3"/>
        <v>IMG04</v>
      </c>
      <c r="B13" s="62" t="s">
        <v>188</v>
      </c>
      <c r="C13" s="20" t="str">
        <f t="shared" si="0"/>
        <v>Recurso F8</v>
      </c>
      <c r="D13" s="63" t="s">
        <v>187</v>
      </c>
      <c r="E13" s="63" t="s">
        <v>155</v>
      </c>
      <c r="F13" s="13" t="str">
        <f t="shared" ca="1" si="1"/>
        <v>MA_09_10_REC110_IMG04.jpg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194</v>
      </c>
      <c r="K13" s="64"/>
      <c r="O13" s="2" t="str">
        <f>'Definición técnica de imagenes'!A19</f>
        <v>F4</v>
      </c>
    </row>
    <row r="14" spans="1:16" s="11" customFormat="1" ht="237" customHeight="1" x14ac:dyDescent="0.25">
      <c r="A14" s="12" t="str">
        <f t="shared" si="3"/>
        <v>IMG05</v>
      </c>
      <c r="B14" s="62" t="s">
        <v>188</v>
      </c>
      <c r="C14" s="20" t="str">
        <f t="shared" si="0"/>
        <v>Recurso F8</v>
      </c>
      <c r="D14" s="63" t="s">
        <v>187</v>
      </c>
      <c r="E14" s="63" t="s">
        <v>155</v>
      </c>
      <c r="F14" s="13" t="str">
        <f t="shared" ca="1" si="1"/>
        <v>MA_09_10_REC110_IMG05.jpg</v>
      </c>
      <c r="G14" s="13" t="str">
        <f ca="1">IF($F14&lt;&gt;"",IF($G$4="Recurso",VLOOKUP($E14,OFFSET('Definición técnica de imagenes'!$A$1,MATCH($G$5,'Definición técnica de imagenes'!$A$1:$A$104,0)-1,1,COUNTIF('Definición técnica de imagenes'!$A$3:$A$102,$G$5),5),5,FALSE),'Definición técnica de imagenes'!$F$16),"")</f>
        <v>643 x 450 px</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195</v>
      </c>
      <c r="K14" s="64"/>
      <c r="O14" s="2" t="str">
        <f>'Definición técnica de imagenes'!A22</f>
        <v>F6</v>
      </c>
    </row>
    <row r="15" spans="1:16" s="11" customFormat="1" ht="273.75" customHeight="1" x14ac:dyDescent="0.25">
      <c r="A15" s="12" t="str">
        <f t="shared" si="3"/>
        <v>IMG06</v>
      </c>
      <c r="B15" s="62" t="s">
        <v>188</v>
      </c>
      <c r="C15" s="20" t="str">
        <f t="shared" si="0"/>
        <v>Recurso F8</v>
      </c>
      <c r="D15" s="63" t="s">
        <v>187</v>
      </c>
      <c r="E15" s="63" t="s">
        <v>155</v>
      </c>
      <c r="F15" s="13" t="str">
        <f t="shared" ca="1" si="1"/>
        <v>MA_09_10_REC110_IMG06.jpg</v>
      </c>
      <c r="G15" s="13" t="str">
        <f ca="1">IF($F15&lt;&gt;"",IF($G$4="Recurso",VLOOKUP($E15,OFFSET('Definición técnica de imagenes'!$A$1,MATCH($G$5,'Definición técnica de imagenes'!$A$1:$A$104,0)-1,1,COUNTIF('Definición técnica de imagenes'!$A$3:$A$102,$G$5),5),5,FALSE),'Definición técnica de imagenes'!$F$16),"")</f>
        <v>643 x 450 px</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196</v>
      </c>
      <c r="K15" s="66"/>
      <c r="O15" s="2" t="str">
        <f>'Definición técnica de imagenes'!A24</f>
        <v>F6B</v>
      </c>
    </row>
    <row r="16" spans="1:16" s="11" customFormat="1" ht="243.75" customHeight="1" x14ac:dyDescent="0.3">
      <c r="A16" s="12" t="str">
        <f t="shared" si="3"/>
        <v>IMG07</v>
      </c>
      <c r="B16" s="62" t="s">
        <v>188</v>
      </c>
      <c r="C16" s="20" t="str">
        <f t="shared" si="0"/>
        <v>Recurso F8</v>
      </c>
      <c r="D16" s="63" t="s">
        <v>187</v>
      </c>
      <c r="E16" s="63" t="s">
        <v>155</v>
      </c>
      <c r="F16" s="13" t="str">
        <f t="shared" ca="1" si="1"/>
        <v>MA_09_10_REC110_IMG07.jpg</v>
      </c>
      <c r="G16" s="13" t="str">
        <f ca="1">IF($F16&lt;&gt;"",IF($G$4="Recurso",VLOOKUP($E16,OFFSET('Definición técnica de imagenes'!$A$1,MATCH($G$5,'Definición técnica de imagenes'!$A$1:$A$104,0)-1,1,COUNTIF('Definición técnica de imagenes'!$A$3:$A$102,$G$5),5),5,FALSE),'Definición técnica de imagenes'!$F$16),"")</f>
        <v>643 x 450 px</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197</v>
      </c>
      <c r="K16" s="67"/>
      <c r="O16" s="2" t="str">
        <f>'Definición técnica de imagenes'!A25</f>
        <v>F7</v>
      </c>
    </row>
    <row r="17" spans="1:15" s="11" customFormat="1" x14ac:dyDescent="0.25">
      <c r="A17" s="12" t="str">
        <f t="shared" si="3"/>
        <v/>
      </c>
      <c r="B17" s="62"/>
      <c r="C17" s="20" t="str">
        <f t="shared" si="0"/>
        <v/>
      </c>
      <c r="D17" s="63"/>
      <c r="E17" s="63"/>
      <c r="F17" s="13" t="str">
        <f t="shared" si="1"/>
        <v/>
      </c>
      <c r="G17" s="13" t="str">
        <f ca="1">IF($F17&lt;&gt;"",IF($G$4="Recurso",VLOOKUP($E17,OFFSET('Definición técnica de imagenes'!$A$1,MATCH($G$5,'Definición técnica de imagenes'!$A$1:$A$104,0)-1,1,COUNTIF('Definición técnica de imagenes'!$A$3:$A$102,$G$5),5),5,FALSE),'Definición técnica de imagenes'!$F$16),"")</f>
        <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2.25" customHeight="1" x14ac:dyDescent="0.25">
      <c r="A26" s="12" t="e">
        <f>IF(OR(B26&lt;&gt;"",#REF!&lt;&gt;""),CONCATENATE(LEFT(A25,3),IF(MID(A25,4,2)+1&lt;10,CONCATENATE("0",MID(A25,4,2)+1),MID(A25,4,2)+1)),"")</f>
        <v>#REF!</v>
      </c>
      <c r="B26" s="62"/>
      <c r="C26" s="20" t="e">
        <f>IF(OR(B26&lt;&gt;"",#REF!&lt;&gt;""),IF($G$4="Recurso",CONCATENATE($G$4," ",$G$5),$G$4),"")</f>
        <v>#REF!</v>
      </c>
      <c r="D26" s="63"/>
      <c r="E26" s="63"/>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c r="K26" s="64"/>
    </row>
    <row r="27" spans="1:15" s="11" customFormat="1" x14ac:dyDescent="0.25">
      <c r="A27" s="12" t="str">
        <f>IF(OR(B27&lt;&gt;"",J26&lt;&gt;""),CONCATENATE(LEFT(A26,3),IF(MID(A26,4,2)+1&lt;10,CONCATENATE("0",MID(A26,4,2)+1),MID(A26,4,2)+1)),"")</f>
        <v/>
      </c>
      <c r="B27" s="62"/>
      <c r="C27" s="20" t="str">
        <f>IF(OR(B27&lt;&gt;"",J26&lt;&gt;""),IF($G$4="Recurso",CONCATENATE($G$4," ",$G$5),$G$4),"")</f>
        <v/>
      </c>
      <c r="D27" s="63"/>
      <c r="E27" s="63"/>
      <c r="F27" s="13" t="str">
        <f>IF(OR(B27&lt;&gt;"",J26&lt;&gt;""),CONCATENATE($C$7,"_",$A27,IF($G$4="Cuaderno de Estudio","_small",CONCATENATE(IF(I27="","","n"),IF(LEFT($G$5,1)="F",".jpg",".png")))),"")</f>
        <v/>
      </c>
      <c r="G27" s="13" t="str">
        <f ca="1">IF($F27&lt;&gt;"",IF($G$4="Recurso",VLOOKUP($E27,OFFSET('Definición técnica de imagenes'!$A$1,MATCH($G$5,'Definición técnica de imagenes'!$A$1:$A$104,0)-1,1,COUNTIF('Definición técnica de imagenes'!$A$3:$A$102,$G$5),5),5,FALSE),'Definición técnica de imagenes'!$F$16),"")</f>
        <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IF(OR(B28&lt;&gt;"",J27&lt;&gt;""),CONCATENATE(LEFT(A27,3),IF(MID(A27,4,2)+1&lt;10,CONCATENATE("0",MID(A27,4,2)+1),MID(A27,4,2)+1)),"")</f>
        <v/>
      </c>
      <c r="B28" s="62"/>
      <c r="C28" s="20" t="str">
        <f>IF(OR(B28&lt;&gt;"",J27&lt;&gt;""),IF($G$4="Recurso",CONCATENATE($G$4," ",$G$5),$G$4),"")</f>
        <v/>
      </c>
      <c r="D28" s="63"/>
      <c r="E28" s="63"/>
      <c r="F28" s="13" t="str">
        <f>IF(OR(B28&lt;&gt;"",J27&lt;&gt;""),CONCATENATE($C$7,"_",$A28,IF($G$4="Cuaderno de Estudio","_small",CONCATENATE(IF(I28="","","n"),IF(LEFT($G$5,1)="F",".jpg",".png")))),"")</f>
        <v/>
      </c>
      <c r="G28" s="13" t="str">
        <f ca="1">IF($F28&lt;&gt;"",IF($G$4="Recurso",VLOOKUP($E28,OFFSET('Definición técnica de imagenes'!$A$1,MATCH($G$5,'Definición técnica de imagenes'!$A$1:$A$104,0)-1,1,COUNTIF('Definición técnica de imagenes'!$A$3:$A$102,$G$5),5),5,FALSE),'Definición técnica de imagenes'!$F$16),"")</f>
        <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IF(OR(B29&lt;&gt;"",J28&lt;&gt;""),CONCATENATE(LEFT(A28,3),IF(MID(A28,4,2)+1&lt;10,CONCATENATE("0",MID(A28,4,2)+1),MID(A28,4,2)+1)),"")</f>
        <v/>
      </c>
      <c r="B29" s="62"/>
      <c r="C29" s="20" t="str">
        <f>IF(OR(B29&lt;&gt;"",J28&lt;&gt;""),IF($G$4="Recurso",CONCATENATE($G$4," ",$G$5),$G$4),"")</f>
        <v/>
      </c>
      <c r="D29" s="63"/>
      <c r="E29" s="63"/>
      <c r="F29" s="13" t="str">
        <f>IF(OR(B29&lt;&gt;"",J28&lt;&gt;""),CONCATENATE($C$7,"_",$A29,IF($G$4="Cuaderno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IF(OR(B30&lt;&gt;"",J29&lt;&gt;""),CONCATENATE(LEFT(A29,3),IF(MID(A29,4,2)+1&lt;10,CONCATENATE("0",MID(A29,4,2)+1),MID(A29,4,2)+1)),"")</f>
        <v/>
      </c>
      <c r="B30" s="62"/>
      <c r="C30" s="20" t="str">
        <f>IF(OR(B30&lt;&gt;"",J29&lt;&gt;""),IF($G$4="Recurso",CONCATENATE($G$4," ",$G$5),$G$4),"")</f>
        <v/>
      </c>
      <c r="D30" s="63"/>
      <c r="E30" s="63"/>
      <c r="F30" s="13" t="str">
        <f>IF(OR(B30&lt;&gt;"",J29&lt;&gt;""),CONCATENATE($C$7,"_",$A30,IF($G$4="Cuaderno de Estudio","_small",CONCATENATE(IF(I30="","","n"),IF(LEFT($G$5,1)="F",".jpg",".png")))),"")</f>
        <v/>
      </c>
      <c r="G30" s="13" t="str">
        <f ca="1">IF($F30&lt;&gt;"",IF($G$4="Recurso",VLOOKUP($E30,OFFSET('Definición técnica de imagenes'!$A$1,MATCH($G$5,'Definición técnica de imagenes'!$A$1:$A$104,0)-1,1,COUNTIF('Definición técnica de imagenes'!$A$3:$A$102,$G$5),5),5,FALSE),'Definición técnica de imagenes'!$F$16),"")</f>
        <v/>
      </c>
      <c r="H30" s="13" t="str">
        <f ca="1">IF(AND(I30&lt;&gt;"",I30&lt;&gt;0),IF(OR(B30&lt;&gt;"",J29&lt;&gt;""),CONCATENATE($C$7,"_",$A30,IF($G$4="Cuaderno de Estudio","_zoom",CONCATENATE("a",IF(LEFT($G$5,1)="F",".jpg",".png")))),""),"")</f>
        <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125" style="22" customWidth="1"/>
    <col min="2" max="2" width="11" style="22"/>
    <col min="3" max="3" width="13.625" style="22" customWidth="1"/>
    <col min="4" max="4" width="11.12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349999999999994"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25" defaultRowHeight="15.75" x14ac:dyDescent="0.25"/>
  <cols>
    <col min="1" max="1" width="21" style="22" customWidth="1"/>
    <col min="2" max="2" width="24.125" style="22" customWidth="1"/>
    <col min="3" max="3" width="16.875" style="22" customWidth="1"/>
    <col min="4" max="4" width="12.625" style="22" customWidth="1"/>
    <col min="5" max="5" width="6.625" style="22" customWidth="1"/>
    <col min="6" max="7" width="12.625" style="22" customWidth="1"/>
    <col min="8" max="8" width="24.5" style="22" customWidth="1"/>
    <col min="9" max="9" width="27.125" style="22" customWidth="1"/>
    <col min="10" max="10" width="44.5" style="22" customWidth="1"/>
    <col min="11" max="16384" width="10.62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0"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4" customFormat="1" ht="14.85" customHeight="1" x14ac:dyDescent="0.25">
      <c r="A15" s="72" t="s">
        <v>96</v>
      </c>
      <c r="B15" s="72"/>
      <c r="C15" s="72" t="s">
        <v>97</v>
      </c>
      <c r="D15" s="73" t="s">
        <v>98</v>
      </c>
      <c r="E15" s="72" t="s">
        <v>93</v>
      </c>
      <c r="F15" s="72" t="s">
        <v>117</v>
      </c>
      <c r="G15" s="72"/>
      <c r="H15" s="73" t="s">
        <v>122</v>
      </c>
      <c r="I15" s="72"/>
      <c r="J15" s="74"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69"/>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69"/>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2016-03-28T17:10:39Z</dcterms:modified>
</cp:coreProperties>
</file>