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0" yWindow="0" windowWidth="25600" windowHeight="1474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3" i="1" l="1"/>
  <c r="I13" i="1"/>
  <c r="F13" i="1"/>
  <c r="G13" i="1"/>
  <c r="H13" i="1"/>
  <c r="H21" i="2"/>
  <c r="I21" i="2"/>
  <c r="J21" i="2"/>
  <c r="K45" i="2"/>
  <c r="D17" i="2"/>
  <c r="D18" i="2"/>
  <c r="D5" i="2"/>
  <c r="D7" i="2"/>
  <c r="I11" i="1"/>
  <c r="F11" i="1"/>
  <c r="G11" i="1"/>
  <c r="H11" i="1"/>
  <c r="I12" i="1"/>
  <c r="F12" i="1"/>
  <c r="G12" i="1"/>
  <c r="H12" i="1"/>
  <c r="A14" i="1"/>
  <c r="I14" i="1"/>
  <c r="F14" i="1"/>
  <c r="G14" i="1"/>
  <c r="H14" i="1"/>
  <c r="I15" i="1"/>
  <c r="F15" i="1"/>
  <c r="G15" i="1"/>
  <c r="H15" i="1"/>
  <c r="A16" i="1"/>
  <c r="I16" i="1"/>
  <c r="F16" i="1"/>
  <c r="G16" i="1"/>
  <c r="H16" i="1"/>
  <c r="I17" i="1"/>
  <c r="F17" i="1"/>
  <c r="G17" i="1"/>
  <c r="H17" i="1"/>
  <c r="I18" i="1"/>
  <c r="F18" i="1"/>
  <c r="G18" i="1"/>
  <c r="H18" i="1"/>
  <c r="A19" i="1"/>
  <c r="I19" i="1"/>
  <c r="F19" i="1"/>
  <c r="G19" i="1"/>
  <c r="H19" i="1"/>
  <c r="A20" i="1"/>
  <c r="I20" i="1"/>
  <c r="F20" i="1"/>
  <c r="G20" i="1"/>
  <c r="H20" i="1"/>
  <c r="A21" i="1"/>
  <c r="I21" i="1"/>
  <c r="F21" i="1"/>
  <c r="G21" i="1"/>
  <c r="H21" i="1"/>
  <c r="A22" i="1"/>
  <c r="I22" i="1"/>
  <c r="F22" i="1"/>
  <c r="G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A23" i="1"/>
  <c r="A24" i="1"/>
  <c r="A25" i="1"/>
  <c r="A26" i="1"/>
  <c r="A27" i="1"/>
  <c r="A28" i="1"/>
  <c r="A29" i="1"/>
  <c r="A30" i="1"/>
  <c r="C11" i="1"/>
  <c r="C12" i="1"/>
  <c r="C14" i="1"/>
  <c r="C15" i="1"/>
  <c r="C16" i="1"/>
  <c r="C17" i="1"/>
  <c r="C19" i="1"/>
  <c r="C20" i="1"/>
  <c r="C21" i="1"/>
  <c r="C22" i="1"/>
  <c r="C10" i="1"/>
  <c r="F5" i="1"/>
  <c r="H10" i="1"/>
  <c r="G10" i="1"/>
</calcChain>
</file>

<file path=xl/sharedStrings.xml><?xml version="1.0" encoding="utf-8"?>
<sst xmlns="http://schemas.openxmlformats.org/spreadsheetml/2006/main" count="256" uniqueCount="167">
  <si>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</si>
  <si>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</si>
  <si>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</si>
  <si>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</si>
  <si>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</si>
  <si>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</si>
  <si>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</si>
  <si>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</si>
  <si>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</si>
  <si>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</si>
  <si>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</si>
  <si>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</si>
  <si>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</si>
  <si>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</si>
  <si>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</si>
  <si>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</si>
  <si>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</si>
  <si>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</si>
  <si>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</si>
  <si>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</si>
  <si>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</si>
  <si>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</si>
  <si>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</si>
  <si>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</si>
  <si>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</si>
  <si>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</si>
  <si>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</si>
  <si>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</si>
  <si>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</si>
  <si>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</si>
  <si>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</si>
  <si>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</si>
  <si>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</si>
  <si>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</si>
  <si>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</si>
  <si>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</si>
  <si>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</si>
  <si>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</si>
  <si>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</si>
  <si>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</si>
  <si>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</si>
  <si>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</si>
  <si>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</si>
  <si>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</si>
  <si>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</si>
  <si>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</si>
  <si>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</si>
  <si>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</si>
  <si>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</si>
  <si>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</si>
  <si>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</si>
  <si>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</si>
  <si>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</si>
  <si>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</si>
  <si>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</si>
  <si>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</si>
  <si>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</si>
  <si>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</si>
  <si>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</si>
  <si>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</si>
  <si>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</si>
  <si>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</si>
  <si>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</si>
  <si>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</si>
  <si>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</si>
  <si>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</si>
  <si>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</si>
  <si>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</si>
  <si>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</si>
  <si>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</si>
  <si>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</si>
  <si>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</si>
  <si>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</si>
  <si>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</si>
  <si>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</si>
  <si>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</si>
  <si>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</si>
  <si>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</si>
  <si>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</si>
  <si>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</si>
  <si>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</si>
  <si>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</si>
  <si>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</si>
  <si>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</si>
  <si>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</si>
  <si>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</si>
  <si>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</si>
  <si>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</si>
  <si>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</si>
  <si>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</si>
  <si>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</si>
  <si>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</si>
  <si>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</si>
  <si>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</si>
  <si>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</si>
  <si>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</si>
  <si>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</si>
  <si>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</si>
  <si>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</si>
  <si>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</si>
  <si>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</si>
  <si>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</si>
  <si>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</si>
  <si>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</si>
  <si>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</si>
  <si>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</si>
  <si>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</si>
  <si>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</si>
  <si>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</si>
  <si>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</si>
  <si>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</si>
  <si>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</si>
  <si>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</si>
  <si>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</si>
  <si>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</si>
  <si>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</si>
  <si>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</si>
  <si>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</si>
  <si>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</si>
  <si>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</si>
  <si>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</si>
  <si>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</si>
  <si>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</si>
  <si>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</si>
  <si>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</si>
  <si>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</si>
  <si>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</si>
  <si>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</si>
  <si>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</si>
  <si>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</si>
  <si>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</si>
  <si>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</si>
  <si>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</si>
  <si>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</si>
  <si>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</si>
  <si>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</si>
  <si>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</si>
  <si>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</si>
  <si>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</si>
  <si>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</si>
  <si>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</si>
  <si>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</si>
  <si>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</si>
  <si>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</si>
  <si>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</si>
  <si>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</si>
  <si>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</si>
  <si>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</si>
  <si>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Conjuntos</t>
  </si>
  <si>
    <t>Ilustración</t>
  </si>
  <si>
    <t>IMG02</t>
  </si>
  <si>
    <t>IMG03</t>
  </si>
  <si>
    <t>IMG06</t>
  </si>
  <si>
    <t>IMG08</t>
  </si>
  <si>
    <t>(Ver la imagen en  Observaciones, última columna de esta tabla)</t>
  </si>
  <si>
    <t>Andrea Constanza Perdomo Pedraza</t>
  </si>
  <si>
    <t>MA_03_01_CO_REC90</t>
  </si>
  <si>
    <t>Dos conjuntos cada uno en su respectivo diagrama de Venn</t>
  </si>
  <si>
    <t>Ver indicaciones en la columna de observaciones y usar las imágenes  110482475 y también usar 245440171</t>
  </si>
  <si>
    <t xml:space="preserve">De la primera foto usar el borrador el bisturí, la pluma, el lápiz y el compás y poner estos elementos en un diagrama de Venn, este conjunto de debe llamar H. De la segunda foto solo usar el 
cepillo de dientes, la peinilla, el espejo y la máquina de afeitar y poner estos elementos en un diagrama de Venn, este conjunto se debe llamar F.
</t>
  </si>
  <si>
    <t>IMG04</t>
  </si>
  <si>
    <t>Usar las dos imágenes 94901746 y 109955705</t>
  </si>
  <si>
    <t>Son dos plantos de diferentes ensaldas. Dejarlas tal cual</t>
  </si>
  <si>
    <t>Conjunto en un diagrama de Venn</t>
  </si>
  <si>
    <t>Representación de dos conjuntos que tienen elmentos comunes.</t>
  </si>
  <si>
    <t>Representación de dos conjuntos en diagramas de Venn</t>
  </si>
  <si>
    <t xml:space="preserve">Representación de dos conjuntos entrelazados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</si>
</sst>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9"/>
      <color theme="1"/>
      <name val="Arial"/>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3" fillId="0" borderId="3" xfId="0" applyFont="1" applyBorder="1" applyAlignment="1">
      <alignment horizontal="left" vertical="center"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11" fillId="0" borderId="33" xfId="0" applyFont="1" applyBorder="1" applyAlignment="1">
      <alignment vertical="center" wrapText="1"/>
    </xf>
    <xf numFmtId="0" fontId="2" fillId="0" borderId="5" xfId="0" applyFont="1" applyFill="1" applyBorder="1" applyAlignment="1">
      <alignment horizontal="lef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0" xfId="0" applyBorder="1" applyAlignment="1">
      <alignment vertical="center"/>
    </xf>
    <xf numFmtId="0" fontId="2" fillId="0" borderId="0" xfId="0" applyFont="1" applyBorder="1" applyAlignment="1">
      <alignment vertical="center"/>
    </xf>
    <xf numFmtId="164" fontId="9" fillId="0" borderId="0" xfId="0" applyNumberFormat="1" applyFont="1" applyBorder="1" applyAlignment="1">
      <alignment horizontal="center" vertical="center"/>
    </xf>
    <xf numFmtId="0" fontId="2" fillId="2" borderId="1" xfId="0" applyFont="1" applyFill="1" applyBorder="1" applyAlignment="1">
      <alignment vertical="center"/>
    </xf>
    <xf numFmtId="0" fontId="2" fillId="0" borderId="0" xfId="0" applyFont="1" applyBorder="1" applyAlignment="1">
      <alignment vertical="center" wrapText="1"/>
    </xf>
    <xf numFmtId="0" fontId="2" fillId="2" borderId="4" xfId="0" applyFont="1" applyFill="1" applyBorder="1" applyAlignment="1">
      <alignment vertical="center"/>
    </xf>
    <xf numFmtId="0" fontId="13" fillId="2" borderId="5" xfId="0" applyFont="1" applyFill="1" applyBorder="1" applyAlignment="1">
      <alignment vertical="center"/>
    </xf>
    <xf numFmtId="0" fontId="14" fillId="0" borderId="5" xfId="0" applyFont="1" applyBorder="1" applyAlignment="1">
      <alignment vertical="center"/>
    </xf>
    <xf numFmtId="0" fontId="2" fillId="2" borderId="8" xfId="0" applyFont="1" applyFill="1" applyBorder="1" applyAlignment="1">
      <alignment vertical="center"/>
    </xf>
    <xf numFmtId="0" fontId="14" fillId="0" borderId="0" xfId="0" applyFont="1" applyBorder="1" applyAlignment="1">
      <alignment vertical="center"/>
    </xf>
    <xf numFmtId="0" fontId="9" fillId="0" borderId="0" xfId="0" applyNumberFormat="1" applyFont="1" applyBorder="1" applyAlignment="1">
      <alignment horizontal="center" vertical="center"/>
    </xf>
    <xf numFmtId="0" fontId="2" fillId="0" borderId="0" xfId="0" applyFont="1" applyBorder="1" applyAlignment="1">
      <alignment horizontal="left" vertical="center"/>
    </xf>
    <xf numFmtId="0" fontId="9" fillId="0" borderId="0" xfId="0" applyFont="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vertical="center"/>
    </xf>
    <xf numFmtId="0" fontId="8" fillId="0" borderId="5" xfId="0" applyFont="1" applyBorder="1" applyAlignment="1">
      <alignment vertical="center" wrapText="1"/>
    </xf>
    <xf numFmtId="0" fontId="7" fillId="0" borderId="5" xfId="0" applyFont="1" applyBorder="1" applyAlignment="1">
      <alignment horizontal="left" vertical="center" wrapText="1"/>
    </xf>
    <xf numFmtId="0" fontId="23"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vertical="center"/>
    </xf>
    <xf numFmtId="164" fontId="9" fillId="0" borderId="26" xfId="0" applyNumberFormat="1" applyFont="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xdr:twoCellAnchor>
    <xdr:from>
      <xdr:col>9</xdr:col>
      <xdr:colOff>2656415</xdr:colOff>
      <xdr:row>9</xdr:row>
      <xdr:rowOff>592666</xdr:rowOff>
    </xdr:from>
    <xdr:to>
      <xdr:col>11</xdr:col>
      <xdr:colOff>190499</xdr:colOff>
      <xdr:row>9</xdr:row>
      <xdr:rowOff>1849966</xdr:rowOff>
    </xdr:to>
    <xdr:grpSp>
      <xdr:nvGrpSpPr>
        <xdr:cNvPr id="9" name="Agrupar 8"/>
        <xdr:cNvGrpSpPr/>
      </xdr:nvGrpSpPr>
      <xdr:grpSpPr>
        <a:xfrm>
          <a:off x="16334315" y="2510366"/>
          <a:ext cx="4493684" cy="1257300"/>
          <a:chOff x="0" y="0"/>
          <a:chExt cx="4229100" cy="1257300"/>
        </a:xfrm>
      </xdr:grpSpPr>
      <xdr:grpSp>
        <xdr:nvGrpSpPr>
          <xdr:cNvPr id="10" name="Agrupar 9"/>
          <xdr:cNvGrpSpPr/>
        </xdr:nvGrpSpPr>
        <xdr:grpSpPr>
          <a:xfrm>
            <a:off x="0" y="0"/>
            <a:ext cx="1714500" cy="1257300"/>
            <a:chOff x="0" y="0"/>
            <a:chExt cx="1714500" cy="1257300"/>
          </a:xfrm>
        </xdr:grpSpPr>
        <xdr:sp macro="" textlink="">
          <xdr:nvSpPr>
            <xdr:cNvPr id="18" name="Rectángulo redondeado 17"/>
            <xdr:cNvSpPr/>
          </xdr:nvSpPr>
          <xdr:spPr>
            <a:xfrm>
              <a:off x="342900" y="228600"/>
              <a:ext cx="1371600" cy="1028700"/>
            </a:xfrm>
            <a:prstGeom prst="roundRect">
              <a:avLst/>
            </a:prstGeom>
            <a:no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ES"/>
            </a:p>
          </xdr:txBody>
        </xdr:sp>
        <xdr:sp macro="" textlink="">
          <xdr:nvSpPr>
            <xdr:cNvPr id="19" name="Cuadro de texto 68"/>
            <xdr:cNvSpPr txBox="1"/>
          </xdr:nvSpPr>
          <xdr:spPr>
            <a:xfrm>
              <a:off x="0" y="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1200" i="1">
                  <a:effectLst/>
                  <a:ea typeface="ＭＳ 明朝"/>
                  <a:cs typeface="Times New Roman"/>
                </a:rPr>
                <a:t>M</a:t>
              </a:r>
              <a:endParaRPr lang="es-ES_tradnl" sz="1200">
                <a:effectLst/>
                <a:ea typeface="ＭＳ 明朝"/>
                <a:cs typeface="Times New Roman"/>
              </a:endParaRPr>
            </a:p>
          </xdr:txBody>
        </xdr:sp>
        <xdr:sp macro="" textlink="">
          <xdr:nvSpPr>
            <xdr:cNvPr id="20" name="Cuadro de texto 71"/>
            <xdr:cNvSpPr txBox="1"/>
          </xdr:nvSpPr>
          <xdr:spPr>
            <a:xfrm>
              <a:off x="800100" y="457200"/>
              <a:ext cx="5715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latin typeface="Arial"/>
                  <a:ea typeface="ＭＳ 明朝"/>
                  <a:cs typeface="Times New Roman"/>
                </a:rPr>
                <a:t>yellow </a:t>
              </a:r>
              <a:endParaRPr lang="es-ES_tradnl" sz="1200">
                <a:effectLst/>
                <a:ea typeface="ＭＳ 明朝"/>
                <a:cs typeface="Times New Roman"/>
              </a:endParaRPr>
            </a:p>
          </xdr:txBody>
        </xdr:sp>
        <xdr:sp macro="" textlink="">
          <xdr:nvSpPr>
            <xdr:cNvPr id="21" name="Cuadro de texto 72"/>
            <xdr:cNvSpPr txBox="1"/>
          </xdr:nvSpPr>
          <xdr:spPr>
            <a:xfrm>
              <a:off x="571500" y="685800"/>
              <a:ext cx="4572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latin typeface="Arial"/>
                  <a:ea typeface="ＭＳ 明朝"/>
                  <a:cs typeface="Times New Roman"/>
                </a:rPr>
                <a:t>blue </a:t>
              </a:r>
              <a:endParaRPr lang="es-ES_tradnl" sz="1200">
                <a:effectLst/>
                <a:ea typeface="ＭＳ 明朝"/>
                <a:cs typeface="Times New Roman"/>
              </a:endParaRPr>
            </a:p>
            <a:p>
              <a:pPr>
                <a:spcAft>
                  <a:spcPts val="0"/>
                </a:spcAft>
              </a:pPr>
              <a:r>
                <a:rPr lang="es-ES_tradnl" sz="1200">
                  <a:effectLst/>
                  <a:ea typeface="ＭＳ 明朝"/>
                  <a:cs typeface="Times New Roman"/>
                </a:rPr>
                <a:t> </a:t>
              </a:r>
            </a:p>
          </xdr:txBody>
        </xdr:sp>
        <xdr:sp macro="" textlink="">
          <xdr:nvSpPr>
            <xdr:cNvPr id="22" name="Cuadro de texto 73"/>
            <xdr:cNvSpPr txBox="1"/>
          </xdr:nvSpPr>
          <xdr:spPr>
            <a:xfrm>
              <a:off x="914400" y="914400"/>
              <a:ext cx="4572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latin typeface="Arial"/>
                  <a:ea typeface="ＭＳ 明朝"/>
                  <a:cs typeface="Times New Roman"/>
                </a:rPr>
                <a:t>green </a:t>
              </a:r>
              <a:endParaRPr lang="es-ES_tradnl" sz="1200">
                <a:effectLst/>
                <a:ea typeface="ＭＳ 明朝"/>
                <a:cs typeface="Times New Roman"/>
              </a:endParaRPr>
            </a:p>
          </xdr:txBody>
        </xdr:sp>
        <xdr:sp macro="" textlink="">
          <xdr:nvSpPr>
            <xdr:cNvPr id="23" name="Cuadro de texto 74"/>
            <xdr:cNvSpPr txBox="1"/>
          </xdr:nvSpPr>
          <xdr:spPr>
            <a:xfrm>
              <a:off x="1257300" y="800100"/>
              <a:ext cx="4572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latin typeface="Arial"/>
                  <a:ea typeface="ＭＳ 明朝"/>
                  <a:cs typeface="Times New Roman"/>
                </a:rPr>
                <a:t>gray</a:t>
              </a:r>
              <a:endParaRPr lang="es-ES_tradnl" sz="1200">
                <a:effectLst/>
                <a:ea typeface="ＭＳ 明朝"/>
                <a:cs typeface="Times New Roman"/>
              </a:endParaRPr>
            </a:p>
          </xdr:txBody>
        </xdr:sp>
      </xdr:grpSp>
      <xdr:grpSp>
        <xdr:nvGrpSpPr>
          <xdr:cNvPr id="11" name="Agrupar 10"/>
          <xdr:cNvGrpSpPr/>
        </xdr:nvGrpSpPr>
        <xdr:grpSpPr>
          <a:xfrm>
            <a:off x="2171700" y="0"/>
            <a:ext cx="2057400" cy="1257300"/>
            <a:chOff x="0" y="0"/>
            <a:chExt cx="2057400" cy="1257300"/>
          </a:xfrm>
        </xdr:grpSpPr>
        <xdr:sp macro="" textlink="">
          <xdr:nvSpPr>
            <xdr:cNvPr id="12" name="Rectángulo redondeado 11"/>
            <xdr:cNvSpPr/>
          </xdr:nvSpPr>
          <xdr:spPr>
            <a:xfrm>
              <a:off x="0" y="228600"/>
              <a:ext cx="1828800" cy="1028700"/>
            </a:xfrm>
            <a:prstGeom prst="roundRect">
              <a:avLst/>
            </a:prstGeom>
            <a:no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ES"/>
            </a:p>
          </xdr:txBody>
        </xdr:sp>
        <xdr:sp macro="" textlink="">
          <xdr:nvSpPr>
            <xdr:cNvPr id="13" name="Cuadro de texto 70"/>
            <xdr:cNvSpPr txBox="1"/>
          </xdr:nvSpPr>
          <xdr:spPr>
            <a:xfrm>
              <a:off x="1714500" y="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1200" i="1">
                  <a:effectLst/>
                  <a:ea typeface="ＭＳ 明朝"/>
                  <a:cs typeface="Times New Roman"/>
                </a:rPr>
                <a:t>N</a:t>
              </a:r>
              <a:endParaRPr lang="es-ES_tradnl" sz="1200">
                <a:effectLst/>
                <a:ea typeface="ＭＳ 明朝"/>
                <a:cs typeface="Times New Roman"/>
              </a:endParaRPr>
            </a:p>
          </xdr:txBody>
        </xdr:sp>
        <xdr:sp macro="" textlink="">
          <xdr:nvSpPr>
            <xdr:cNvPr id="14" name="Cuadro de texto 75"/>
            <xdr:cNvSpPr txBox="1"/>
          </xdr:nvSpPr>
          <xdr:spPr>
            <a:xfrm>
              <a:off x="228600" y="457200"/>
              <a:ext cx="5715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just">
                <a:spcAft>
                  <a:spcPts val="0"/>
                </a:spcAft>
              </a:pPr>
              <a:r>
                <a:rPr lang="es-ES_tradnl" sz="900">
                  <a:effectLst/>
                  <a:latin typeface="Arial"/>
                  <a:ea typeface="ＭＳ 明朝"/>
                  <a:cs typeface="Times New Roman"/>
                </a:rPr>
                <a:t>apple </a:t>
              </a:r>
              <a:endParaRPr lang="es-ES_tradnl" sz="1200">
                <a:effectLst/>
                <a:ea typeface="ＭＳ 明朝"/>
                <a:cs typeface="Times New Roman"/>
              </a:endParaRPr>
            </a:p>
            <a:p>
              <a:pPr algn="just">
                <a:spcAft>
                  <a:spcPts val="0"/>
                </a:spcAft>
              </a:pPr>
              <a:r>
                <a:rPr lang="es-ES_tradnl" sz="1200">
                  <a:effectLst/>
                  <a:ea typeface="ＭＳ 明朝"/>
                  <a:cs typeface="Times New Roman"/>
                </a:rPr>
                <a:t> </a:t>
              </a:r>
            </a:p>
          </xdr:txBody>
        </xdr:sp>
        <xdr:sp macro="" textlink="">
          <xdr:nvSpPr>
            <xdr:cNvPr id="15" name="Cuadro de texto 76"/>
            <xdr:cNvSpPr txBox="1"/>
          </xdr:nvSpPr>
          <xdr:spPr>
            <a:xfrm>
              <a:off x="228600" y="800100"/>
              <a:ext cx="5715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latin typeface="Arial"/>
                  <a:ea typeface="ＭＳ 明朝"/>
                  <a:cs typeface="Times New Roman"/>
                </a:rPr>
                <a:t>banana </a:t>
              </a:r>
              <a:endParaRPr lang="es-ES_tradnl" sz="1200">
                <a:effectLst/>
                <a:ea typeface="ＭＳ 明朝"/>
                <a:cs typeface="Times New Roman"/>
              </a:endParaRPr>
            </a:p>
          </xdr:txBody>
        </xdr:sp>
        <xdr:sp macro="" textlink="">
          <xdr:nvSpPr>
            <xdr:cNvPr id="16" name="Cuadro de texto 77"/>
            <xdr:cNvSpPr txBox="1"/>
          </xdr:nvSpPr>
          <xdr:spPr>
            <a:xfrm>
              <a:off x="914400" y="457200"/>
              <a:ext cx="6858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latin typeface="Arial"/>
                  <a:ea typeface="ＭＳ 明朝"/>
                  <a:cs typeface="Times New Roman"/>
                </a:rPr>
                <a:t>lemon </a:t>
              </a:r>
              <a:endParaRPr lang="es-ES_tradnl" sz="1200">
                <a:effectLst/>
                <a:ea typeface="ＭＳ 明朝"/>
                <a:cs typeface="Times New Roman"/>
              </a:endParaRPr>
            </a:p>
          </xdr:txBody>
        </xdr:sp>
        <xdr:sp macro="" textlink="">
          <xdr:nvSpPr>
            <xdr:cNvPr id="17" name="Cuadro de texto 78"/>
            <xdr:cNvSpPr txBox="1"/>
          </xdr:nvSpPr>
          <xdr:spPr>
            <a:xfrm>
              <a:off x="914400" y="800100"/>
              <a:ext cx="6858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latin typeface="Arial"/>
                  <a:ea typeface="ＭＳ 明朝"/>
                  <a:cs typeface="Times New Roman"/>
                </a:rPr>
                <a:t>pineapple</a:t>
              </a:r>
              <a:endParaRPr lang="es-ES_tradnl" sz="1200">
                <a:effectLst/>
                <a:ea typeface="ＭＳ 明朝"/>
                <a:cs typeface="Times New Roman"/>
              </a:endParaRPr>
            </a:p>
          </xdr:txBody>
        </xdr:sp>
      </xdr:grpSp>
    </xdr:grpSp>
    <xdr:clientData/>
  </xdr:twoCellAnchor>
  <xdr:twoCellAnchor>
    <xdr:from>
      <xdr:col>10</xdr:col>
      <xdr:colOff>0</xdr:colOff>
      <xdr:row>11</xdr:row>
      <xdr:rowOff>0</xdr:rowOff>
    </xdr:from>
    <xdr:to>
      <xdr:col>10</xdr:col>
      <xdr:colOff>3543300</xdr:colOff>
      <xdr:row>11</xdr:row>
      <xdr:rowOff>1485900</xdr:rowOff>
    </xdr:to>
    <xdr:grpSp>
      <xdr:nvGrpSpPr>
        <xdr:cNvPr id="24" name="Agrupar 23"/>
        <xdr:cNvGrpSpPr/>
      </xdr:nvGrpSpPr>
      <xdr:grpSpPr>
        <a:xfrm>
          <a:off x="16332200" y="5765800"/>
          <a:ext cx="3543300" cy="1485900"/>
          <a:chOff x="0" y="0"/>
          <a:chExt cx="3543300" cy="1485900"/>
        </a:xfrm>
      </xdr:grpSpPr>
      <xdr:sp macro="" textlink="">
        <xdr:nvSpPr>
          <xdr:cNvPr id="25" name="Rectángulo redondeado 24"/>
          <xdr:cNvSpPr/>
        </xdr:nvSpPr>
        <xdr:spPr>
          <a:xfrm>
            <a:off x="342900" y="228600"/>
            <a:ext cx="1371600" cy="1257300"/>
          </a:xfrm>
          <a:prstGeom prst="roundRect">
            <a:avLst/>
          </a:prstGeom>
          <a:no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ES"/>
          </a:p>
        </xdr:txBody>
      </xdr:sp>
      <xdr:sp macro="" textlink="">
        <xdr:nvSpPr>
          <xdr:cNvPr id="26" name="Rectángulo redondeado 25"/>
          <xdr:cNvSpPr/>
        </xdr:nvSpPr>
        <xdr:spPr>
          <a:xfrm>
            <a:off x="1943100" y="228600"/>
            <a:ext cx="1371600" cy="1257300"/>
          </a:xfrm>
          <a:prstGeom prst="roundRect">
            <a:avLst/>
          </a:prstGeom>
          <a:no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ES"/>
          </a:p>
        </xdr:txBody>
      </xdr:sp>
      <xdr:sp macro="" textlink="">
        <xdr:nvSpPr>
          <xdr:cNvPr id="27" name="Cuadro de texto 3"/>
          <xdr:cNvSpPr txBox="1"/>
        </xdr:nvSpPr>
        <xdr:spPr>
          <a:xfrm>
            <a:off x="0" y="0"/>
            <a:ext cx="2286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1200" i="1">
                <a:effectLst/>
                <a:ea typeface="ＭＳ 明朝"/>
                <a:cs typeface="Times New Roman"/>
              </a:rPr>
              <a:t>G</a:t>
            </a:r>
            <a:endParaRPr lang="es-ES_tradnl" sz="1200">
              <a:effectLst/>
              <a:ea typeface="ＭＳ 明朝"/>
              <a:cs typeface="Times New Roman"/>
            </a:endParaRPr>
          </a:p>
        </xdr:txBody>
      </xdr:sp>
      <xdr:sp macro="" textlink="">
        <xdr:nvSpPr>
          <xdr:cNvPr id="28" name="Cuadro de texto 5"/>
          <xdr:cNvSpPr txBox="1"/>
        </xdr:nvSpPr>
        <xdr:spPr>
          <a:xfrm>
            <a:off x="3314700" y="0"/>
            <a:ext cx="2286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1200" i="1">
                <a:effectLst/>
                <a:ea typeface="ＭＳ 明朝"/>
                <a:cs typeface="Times New Roman"/>
              </a:rPr>
              <a:t>T</a:t>
            </a:r>
            <a:endParaRPr lang="es-ES_tradnl" sz="1200">
              <a:effectLst/>
              <a:ea typeface="ＭＳ 明朝"/>
              <a:cs typeface="Times New Roman"/>
            </a:endParaRPr>
          </a:p>
        </xdr:txBody>
      </xdr:sp>
      <xdr:sp macro="" textlink="">
        <xdr:nvSpPr>
          <xdr:cNvPr id="29" name="Cuadro de texto 6"/>
          <xdr:cNvSpPr txBox="1"/>
        </xdr:nvSpPr>
        <xdr:spPr>
          <a:xfrm>
            <a:off x="457200" y="342900"/>
            <a:ext cx="2286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1200">
                <a:effectLst/>
                <a:ea typeface="ＭＳ 明朝"/>
                <a:cs typeface="Times New Roman"/>
              </a:rPr>
              <a:t>1</a:t>
            </a:r>
          </a:p>
        </xdr:txBody>
      </xdr:sp>
      <xdr:sp macro="" textlink="">
        <xdr:nvSpPr>
          <xdr:cNvPr id="30" name="Cuadro de texto 7"/>
          <xdr:cNvSpPr txBox="1"/>
        </xdr:nvSpPr>
        <xdr:spPr>
          <a:xfrm>
            <a:off x="571500" y="57150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11</a:t>
            </a:r>
            <a:endParaRPr lang="es-ES_tradnl" sz="1200">
              <a:effectLst/>
              <a:ea typeface="ＭＳ 明朝"/>
              <a:cs typeface="Times New Roman"/>
            </a:endParaRPr>
          </a:p>
        </xdr:txBody>
      </xdr:sp>
      <xdr:sp macro="" textlink="">
        <xdr:nvSpPr>
          <xdr:cNvPr id="31" name="Cuadro de texto 8"/>
          <xdr:cNvSpPr txBox="1"/>
        </xdr:nvSpPr>
        <xdr:spPr>
          <a:xfrm>
            <a:off x="457200" y="114300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41</a:t>
            </a:r>
            <a:endParaRPr lang="es-ES_tradnl" sz="1200">
              <a:effectLst/>
              <a:ea typeface="ＭＳ 明朝"/>
              <a:cs typeface="Times New Roman"/>
            </a:endParaRPr>
          </a:p>
        </xdr:txBody>
      </xdr:sp>
      <xdr:sp macro="" textlink="">
        <xdr:nvSpPr>
          <xdr:cNvPr id="32" name="Cuadro de texto 9"/>
          <xdr:cNvSpPr txBox="1"/>
        </xdr:nvSpPr>
        <xdr:spPr>
          <a:xfrm>
            <a:off x="800100" y="34290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21</a:t>
            </a:r>
            <a:endParaRPr lang="es-ES_tradnl" sz="1200">
              <a:effectLst/>
              <a:ea typeface="ＭＳ 明朝"/>
              <a:cs typeface="Times New Roman"/>
            </a:endParaRPr>
          </a:p>
        </xdr:txBody>
      </xdr:sp>
      <xdr:sp macro="" textlink="">
        <xdr:nvSpPr>
          <xdr:cNvPr id="33" name="Cuadro de texto 10"/>
          <xdr:cNvSpPr txBox="1"/>
        </xdr:nvSpPr>
        <xdr:spPr>
          <a:xfrm>
            <a:off x="1028700" y="114300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51</a:t>
            </a:r>
            <a:endParaRPr lang="es-ES_tradnl" sz="1200">
              <a:effectLst/>
              <a:ea typeface="ＭＳ 明朝"/>
              <a:cs typeface="Times New Roman"/>
            </a:endParaRPr>
          </a:p>
        </xdr:txBody>
      </xdr:sp>
      <xdr:sp macro="" textlink="">
        <xdr:nvSpPr>
          <xdr:cNvPr id="34" name="Cuadro de texto 11"/>
          <xdr:cNvSpPr txBox="1"/>
        </xdr:nvSpPr>
        <xdr:spPr>
          <a:xfrm>
            <a:off x="1257300" y="34290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31</a:t>
            </a:r>
            <a:endParaRPr lang="es-ES_tradnl" sz="1200">
              <a:effectLst/>
              <a:ea typeface="ＭＳ 明朝"/>
              <a:cs typeface="Times New Roman"/>
            </a:endParaRPr>
          </a:p>
        </xdr:txBody>
      </xdr:sp>
      <xdr:sp macro="" textlink="">
        <xdr:nvSpPr>
          <xdr:cNvPr id="35" name="Cuadro de texto 12"/>
          <xdr:cNvSpPr txBox="1"/>
        </xdr:nvSpPr>
        <xdr:spPr>
          <a:xfrm>
            <a:off x="914400" y="57150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61</a:t>
            </a:r>
            <a:endParaRPr lang="es-ES_tradnl" sz="1200">
              <a:effectLst/>
              <a:ea typeface="ＭＳ 明朝"/>
              <a:cs typeface="Times New Roman"/>
            </a:endParaRPr>
          </a:p>
        </xdr:txBody>
      </xdr:sp>
      <xdr:sp macro="" textlink="">
        <xdr:nvSpPr>
          <xdr:cNvPr id="36" name="Cuadro de texto 13"/>
          <xdr:cNvSpPr txBox="1"/>
        </xdr:nvSpPr>
        <xdr:spPr>
          <a:xfrm>
            <a:off x="1257300" y="80010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71</a:t>
            </a:r>
            <a:endParaRPr lang="es-ES_tradnl" sz="1200">
              <a:effectLst/>
              <a:ea typeface="ＭＳ 明朝"/>
              <a:cs typeface="Times New Roman"/>
            </a:endParaRPr>
          </a:p>
        </xdr:txBody>
      </xdr:sp>
      <xdr:sp macro="" textlink="">
        <xdr:nvSpPr>
          <xdr:cNvPr id="37" name="Cuadro de texto 14"/>
          <xdr:cNvSpPr txBox="1"/>
        </xdr:nvSpPr>
        <xdr:spPr>
          <a:xfrm>
            <a:off x="800100" y="91440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81</a:t>
            </a:r>
            <a:endParaRPr lang="es-ES_tradnl" sz="1200">
              <a:effectLst/>
              <a:ea typeface="ＭＳ 明朝"/>
              <a:cs typeface="Times New Roman"/>
            </a:endParaRPr>
          </a:p>
        </xdr:txBody>
      </xdr:sp>
      <xdr:sp macro="" textlink="">
        <xdr:nvSpPr>
          <xdr:cNvPr id="38" name="Cuadro de texto 15"/>
          <xdr:cNvSpPr txBox="1"/>
        </xdr:nvSpPr>
        <xdr:spPr>
          <a:xfrm>
            <a:off x="2057400" y="342900"/>
            <a:ext cx="3429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3</a:t>
            </a:r>
            <a:endParaRPr lang="es-ES_tradnl" sz="1200">
              <a:effectLst/>
              <a:ea typeface="ＭＳ 明朝"/>
              <a:cs typeface="Times New Roman"/>
            </a:endParaRPr>
          </a:p>
        </xdr:txBody>
      </xdr:sp>
      <xdr:sp macro="" textlink="">
        <xdr:nvSpPr>
          <xdr:cNvPr id="39" name="Cuadro de texto 16"/>
          <xdr:cNvSpPr txBox="1"/>
        </xdr:nvSpPr>
        <xdr:spPr>
          <a:xfrm>
            <a:off x="2057400" y="685800"/>
            <a:ext cx="3429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6</a:t>
            </a:r>
            <a:endParaRPr lang="es-ES_tradnl" sz="1200">
              <a:effectLst/>
              <a:ea typeface="ＭＳ 明朝"/>
              <a:cs typeface="Times New Roman"/>
            </a:endParaRPr>
          </a:p>
        </xdr:txBody>
      </xdr:sp>
      <xdr:sp macro="" textlink="">
        <xdr:nvSpPr>
          <xdr:cNvPr id="40" name="Cuadro de texto 18"/>
          <xdr:cNvSpPr txBox="1"/>
        </xdr:nvSpPr>
        <xdr:spPr>
          <a:xfrm>
            <a:off x="2743200" y="342900"/>
            <a:ext cx="3429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21</a:t>
            </a:r>
            <a:endParaRPr lang="es-ES_tradnl" sz="1200">
              <a:effectLst/>
              <a:ea typeface="ＭＳ 明朝"/>
              <a:cs typeface="Times New Roman"/>
            </a:endParaRPr>
          </a:p>
        </xdr:txBody>
      </xdr:sp>
      <xdr:sp macro="" textlink="">
        <xdr:nvSpPr>
          <xdr:cNvPr id="41" name="Cuadro de texto 19"/>
          <xdr:cNvSpPr txBox="1"/>
        </xdr:nvSpPr>
        <xdr:spPr>
          <a:xfrm>
            <a:off x="2400300" y="685800"/>
            <a:ext cx="3429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36</a:t>
            </a:r>
            <a:endParaRPr lang="es-ES_tradnl" sz="1200">
              <a:effectLst/>
              <a:ea typeface="ＭＳ 明朝"/>
              <a:cs typeface="Times New Roman"/>
            </a:endParaRPr>
          </a:p>
        </xdr:txBody>
      </xdr:sp>
      <xdr:sp macro="" textlink="">
        <xdr:nvSpPr>
          <xdr:cNvPr id="42" name="Cuadro de texto 20"/>
          <xdr:cNvSpPr txBox="1"/>
        </xdr:nvSpPr>
        <xdr:spPr>
          <a:xfrm>
            <a:off x="2057400" y="1143000"/>
            <a:ext cx="3429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51</a:t>
            </a:r>
            <a:endParaRPr lang="es-ES_tradnl" sz="1200">
              <a:effectLst/>
              <a:ea typeface="ＭＳ 明朝"/>
              <a:cs typeface="Times New Roman"/>
            </a:endParaRPr>
          </a:p>
        </xdr:txBody>
      </xdr:sp>
      <xdr:sp macro="" textlink="">
        <xdr:nvSpPr>
          <xdr:cNvPr id="43" name="Cuadro de texto 21"/>
          <xdr:cNvSpPr txBox="1"/>
        </xdr:nvSpPr>
        <xdr:spPr>
          <a:xfrm>
            <a:off x="2400300" y="1143000"/>
            <a:ext cx="3429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9</a:t>
            </a:r>
            <a:endParaRPr lang="es-ES_tradnl" sz="1200">
              <a:effectLst/>
              <a:ea typeface="ＭＳ 明朝"/>
              <a:cs typeface="Times New Roman"/>
            </a:endParaRPr>
          </a:p>
        </xdr:txBody>
      </xdr:sp>
      <xdr:sp macro="" textlink="">
        <xdr:nvSpPr>
          <xdr:cNvPr id="44" name="Cuadro de texto 22"/>
          <xdr:cNvSpPr txBox="1"/>
        </xdr:nvSpPr>
        <xdr:spPr>
          <a:xfrm>
            <a:off x="2857500" y="800100"/>
            <a:ext cx="3429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81</a:t>
            </a:r>
            <a:endParaRPr lang="es-ES_tradnl" sz="1200">
              <a:effectLst/>
              <a:ea typeface="ＭＳ 明朝"/>
              <a:cs typeface="Times New Roman"/>
            </a:endParaRPr>
          </a:p>
        </xdr:txBody>
      </xdr:sp>
      <xdr:sp macro="" textlink="">
        <xdr:nvSpPr>
          <xdr:cNvPr id="45" name="Cuadro de texto 23"/>
          <xdr:cNvSpPr txBox="1"/>
        </xdr:nvSpPr>
        <xdr:spPr>
          <a:xfrm>
            <a:off x="2743200" y="1143000"/>
            <a:ext cx="3429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93</a:t>
            </a:r>
            <a:endParaRPr lang="es-ES_tradnl" sz="1200">
              <a:effectLst/>
              <a:ea typeface="ＭＳ 明朝"/>
              <a:cs typeface="Times New Roman"/>
            </a:endParaRPr>
          </a:p>
        </xdr:txBody>
      </xdr:sp>
    </xdr:grpSp>
    <xdr:clientData/>
  </xdr:twoCellAnchor>
  <xdr:twoCellAnchor>
    <xdr:from>
      <xdr:col>10</xdr:col>
      <xdr:colOff>876300</xdr:colOff>
      <xdr:row>13</xdr:row>
      <xdr:rowOff>406400</xdr:rowOff>
    </xdr:from>
    <xdr:to>
      <xdr:col>10</xdr:col>
      <xdr:colOff>1905000</xdr:colOff>
      <xdr:row>13</xdr:row>
      <xdr:rowOff>1206500</xdr:rowOff>
    </xdr:to>
    <xdr:grpSp>
      <xdr:nvGrpSpPr>
        <xdr:cNvPr id="68" name="Agrupar 67"/>
        <xdr:cNvGrpSpPr/>
      </xdr:nvGrpSpPr>
      <xdr:grpSpPr>
        <a:xfrm>
          <a:off x="17208500" y="10134600"/>
          <a:ext cx="1028700" cy="800100"/>
          <a:chOff x="0" y="0"/>
          <a:chExt cx="1028700" cy="800100"/>
        </a:xfrm>
      </xdr:grpSpPr>
      <xdr:sp macro="" textlink="">
        <xdr:nvSpPr>
          <xdr:cNvPr id="69" name="Rectángulo redondeado 68"/>
          <xdr:cNvSpPr/>
        </xdr:nvSpPr>
        <xdr:spPr>
          <a:xfrm>
            <a:off x="0" y="0"/>
            <a:ext cx="1028700" cy="800100"/>
          </a:xfrm>
          <a:prstGeom prst="roundRect">
            <a:avLst/>
          </a:prstGeom>
          <a:no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ES"/>
          </a:p>
        </xdr:txBody>
      </xdr:sp>
      <xdr:sp macro="" textlink="">
        <xdr:nvSpPr>
          <xdr:cNvPr id="70" name="Cuadro de texto 27"/>
          <xdr:cNvSpPr txBox="1"/>
        </xdr:nvSpPr>
        <xdr:spPr>
          <a:xfrm>
            <a:off x="114300" y="114300"/>
            <a:ext cx="2286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m</a:t>
            </a:r>
            <a:endParaRPr lang="es-ES_tradnl" sz="1200">
              <a:effectLst/>
              <a:ea typeface="ＭＳ 明朝"/>
              <a:cs typeface="Times New Roman"/>
            </a:endParaRPr>
          </a:p>
        </xdr:txBody>
      </xdr:sp>
      <xdr:sp macro="" textlink="">
        <xdr:nvSpPr>
          <xdr:cNvPr id="71" name="Cuadro de texto 28"/>
          <xdr:cNvSpPr txBox="1"/>
        </xdr:nvSpPr>
        <xdr:spPr>
          <a:xfrm>
            <a:off x="266700" y="266700"/>
            <a:ext cx="2286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r</a:t>
            </a:r>
            <a:endParaRPr lang="es-ES_tradnl" sz="1200">
              <a:effectLst/>
              <a:ea typeface="ＭＳ 明朝"/>
              <a:cs typeface="Times New Roman"/>
            </a:endParaRPr>
          </a:p>
        </xdr:txBody>
      </xdr:sp>
      <xdr:sp macro="" textlink="">
        <xdr:nvSpPr>
          <xdr:cNvPr id="72" name="Cuadro de texto 29"/>
          <xdr:cNvSpPr txBox="1"/>
        </xdr:nvSpPr>
        <xdr:spPr>
          <a:xfrm>
            <a:off x="685800" y="114300"/>
            <a:ext cx="2286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a</a:t>
            </a:r>
            <a:endParaRPr lang="es-ES_tradnl" sz="1200">
              <a:effectLst/>
              <a:ea typeface="ＭＳ 明朝"/>
              <a:cs typeface="Times New Roman"/>
            </a:endParaRPr>
          </a:p>
        </xdr:txBody>
      </xdr:sp>
      <xdr:sp macro="" textlink="">
        <xdr:nvSpPr>
          <xdr:cNvPr id="73" name="Cuadro de texto 30"/>
          <xdr:cNvSpPr txBox="1"/>
        </xdr:nvSpPr>
        <xdr:spPr>
          <a:xfrm>
            <a:off x="685800" y="457200"/>
            <a:ext cx="2286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e</a:t>
            </a:r>
            <a:endParaRPr lang="es-ES_tradnl" sz="1200">
              <a:effectLst/>
              <a:ea typeface="ＭＳ 明朝"/>
              <a:cs typeface="Times New Roman"/>
            </a:endParaRPr>
          </a:p>
        </xdr:txBody>
      </xdr:sp>
      <xdr:sp macro="" textlink="">
        <xdr:nvSpPr>
          <xdr:cNvPr id="74" name="Cuadro de texto 31"/>
          <xdr:cNvSpPr txBox="1"/>
        </xdr:nvSpPr>
        <xdr:spPr>
          <a:xfrm>
            <a:off x="228600" y="457200"/>
            <a:ext cx="2286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o</a:t>
            </a:r>
            <a:endParaRPr lang="es-ES_tradnl" sz="1200">
              <a:effectLst/>
              <a:ea typeface="ＭＳ 明朝"/>
              <a:cs typeface="Times New Roman"/>
            </a:endParaRPr>
          </a:p>
        </xdr:txBody>
      </xdr:sp>
    </xdr:grpSp>
    <xdr:clientData/>
  </xdr:twoCellAnchor>
  <xdr:twoCellAnchor>
    <xdr:from>
      <xdr:col>10</xdr:col>
      <xdr:colOff>520700</xdr:colOff>
      <xdr:row>14</xdr:row>
      <xdr:rowOff>393700</xdr:rowOff>
    </xdr:from>
    <xdr:to>
      <xdr:col>10</xdr:col>
      <xdr:colOff>2578100</xdr:colOff>
      <xdr:row>14</xdr:row>
      <xdr:rowOff>1536700</xdr:rowOff>
    </xdr:to>
    <xdr:grpSp>
      <xdr:nvGrpSpPr>
        <xdr:cNvPr id="75" name="Agrupar 74"/>
        <xdr:cNvGrpSpPr/>
      </xdr:nvGrpSpPr>
      <xdr:grpSpPr>
        <a:xfrm>
          <a:off x="16852900" y="11709400"/>
          <a:ext cx="2057400" cy="1143000"/>
          <a:chOff x="0" y="0"/>
          <a:chExt cx="2057400" cy="1143000"/>
        </a:xfrm>
      </xdr:grpSpPr>
      <xdr:sp macro="" textlink="">
        <xdr:nvSpPr>
          <xdr:cNvPr id="76" name="Rectángulo redondeado 75"/>
          <xdr:cNvSpPr/>
        </xdr:nvSpPr>
        <xdr:spPr>
          <a:xfrm>
            <a:off x="685800" y="342900"/>
            <a:ext cx="1028700" cy="800100"/>
          </a:xfrm>
          <a:prstGeom prst="roundRect">
            <a:avLst/>
          </a:prstGeom>
          <a:no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ES"/>
          </a:p>
        </xdr:txBody>
      </xdr:sp>
      <xdr:sp macro="" textlink="">
        <xdr:nvSpPr>
          <xdr:cNvPr id="77" name="Rectángulo redondeado 76"/>
          <xdr:cNvSpPr/>
        </xdr:nvSpPr>
        <xdr:spPr>
          <a:xfrm>
            <a:off x="228600" y="228600"/>
            <a:ext cx="1028700" cy="800100"/>
          </a:xfrm>
          <a:prstGeom prst="roundRect">
            <a:avLst/>
          </a:prstGeom>
          <a:no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ES"/>
          </a:p>
        </xdr:txBody>
      </xdr:sp>
      <xdr:sp macro="" textlink="">
        <xdr:nvSpPr>
          <xdr:cNvPr id="78" name="Cuadro de texto 27"/>
          <xdr:cNvSpPr txBox="1"/>
        </xdr:nvSpPr>
        <xdr:spPr>
          <a:xfrm>
            <a:off x="342900" y="342900"/>
            <a:ext cx="2286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m</a:t>
            </a:r>
            <a:endParaRPr lang="es-ES_tradnl" sz="1200">
              <a:effectLst/>
              <a:ea typeface="ＭＳ 明朝"/>
              <a:cs typeface="Times New Roman"/>
            </a:endParaRPr>
          </a:p>
        </xdr:txBody>
      </xdr:sp>
      <xdr:sp macro="" textlink="">
        <xdr:nvSpPr>
          <xdr:cNvPr id="79" name="Cuadro de texto 28"/>
          <xdr:cNvSpPr txBox="1"/>
        </xdr:nvSpPr>
        <xdr:spPr>
          <a:xfrm>
            <a:off x="914400" y="571500"/>
            <a:ext cx="2286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r</a:t>
            </a:r>
            <a:endParaRPr lang="es-ES_tradnl" sz="1200">
              <a:effectLst/>
              <a:ea typeface="ＭＳ 明朝"/>
              <a:cs typeface="Times New Roman"/>
            </a:endParaRPr>
          </a:p>
        </xdr:txBody>
      </xdr:sp>
      <xdr:sp macro="" textlink="">
        <xdr:nvSpPr>
          <xdr:cNvPr id="80" name="Cuadro de texto 29"/>
          <xdr:cNvSpPr txBox="1"/>
        </xdr:nvSpPr>
        <xdr:spPr>
          <a:xfrm>
            <a:off x="914400" y="342900"/>
            <a:ext cx="2286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a</a:t>
            </a:r>
            <a:endParaRPr lang="es-ES_tradnl" sz="1200">
              <a:effectLst/>
              <a:ea typeface="ＭＳ 明朝"/>
              <a:cs typeface="Times New Roman"/>
            </a:endParaRPr>
          </a:p>
        </xdr:txBody>
      </xdr:sp>
      <xdr:sp macro="" textlink="">
        <xdr:nvSpPr>
          <xdr:cNvPr id="81" name="Cuadro de texto 30"/>
          <xdr:cNvSpPr txBox="1"/>
        </xdr:nvSpPr>
        <xdr:spPr>
          <a:xfrm>
            <a:off x="1371600" y="571500"/>
            <a:ext cx="2286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e</a:t>
            </a:r>
            <a:endParaRPr lang="es-ES_tradnl" sz="1200">
              <a:effectLst/>
              <a:ea typeface="ＭＳ 明朝"/>
              <a:cs typeface="Times New Roman"/>
            </a:endParaRPr>
          </a:p>
        </xdr:txBody>
      </xdr:sp>
      <xdr:sp macro="" textlink="">
        <xdr:nvSpPr>
          <xdr:cNvPr id="82" name="Cuadro de texto 31"/>
          <xdr:cNvSpPr txBox="1"/>
        </xdr:nvSpPr>
        <xdr:spPr>
          <a:xfrm>
            <a:off x="457200" y="685800"/>
            <a:ext cx="2286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o</a:t>
            </a:r>
            <a:endParaRPr lang="es-ES_tradnl" sz="1200">
              <a:effectLst/>
              <a:ea typeface="ＭＳ 明朝"/>
              <a:cs typeface="Times New Roman"/>
            </a:endParaRPr>
          </a:p>
        </xdr:txBody>
      </xdr:sp>
      <xdr:sp macro="" textlink="">
        <xdr:nvSpPr>
          <xdr:cNvPr id="83" name="Cuadro de texto 66"/>
          <xdr:cNvSpPr txBox="1"/>
        </xdr:nvSpPr>
        <xdr:spPr>
          <a:xfrm>
            <a:off x="0" y="0"/>
            <a:ext cx="3429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1200" i="1">
                <a:effectLst/>
                <a:ea typeface="ＭＳ 明朝"/>
                <a:cs typeface="Times New Roman"/>
              </a:rPr>
              <a:t>A</a:t>
            </a:r>
            <a:endParaRPr lang="es-ES_tradnl" sz="1200">
              <a:effectLst/>
              <a:ea typeface="ＭＳ 明朝"/>
              <a:cs typeface="Times New Roman"/>
            </a:endParaRPr>
          </a:p>
        </xdr:txBody>
      </xdr:sp>
      <xdr:sp macro="" textlink="">
        <xdr:nvSpPr>
          <xdr:cNvPr id="84" name="Cuadro de texto 82"/>
          <xdr:cNvSpPr txBox="1"/>
        </xdr:nvSpPr>
        <xdr:spPr>
          <a:xfrm>
            <a:off x="1714500" y="22860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1200" i="1">
                <a:effectLst/>
                <a:ea typeface="ＭＳ 明朝"/>
                <a:cs typeface="Times New Roman"/>
              </a:rPr>
              <a:t>B</a:t>
            </a:r>
            <a:endParaRPr lang="es-ES_tradnl" sz="1200">
              <a:effectLst/>
              <a:ea typeface="ＭＳ 明朝"/>
              <a:cs typeface="Times New Roman"/>
            </a:endParaRPr>
          </a:p>
        </xdr:txBody>
      </xdr:sp>
    </xdr:grpSp>
    <xdr:clientData/>
  </xdr:twoCellAnchor>
  <xdr:twoCellAnchor>
    <xdr:from>
      <xdr:col>10</xdr:col>
      <xdr:colOff>215900</xdr:colOff>
      <xdr:row>15</xdr:row>
      <xdr:rowOff>787400</xdr:rowOff>
    </xdr:from>
    <xdr:to>
      <xdr:col>11</xdr:col>
      <xdr:colOff>402589</xdr:colOff>
      <xdr:row>15</xdr:row>
      <xdr:rowOff>2044700</xdr:rowOff>
    </xdr:to>
    <xdr:grpSp>
      <xdr:nvGrpSpPr>
        <xdr:cNvPr id="85" name="Agrupar 84"/>
        <xdr:cNvGrpSpPr/>
      </xdr:nvGrpSpPr>
      <xdr:grpSpPr>
        <a:xfrm>
          <a:off x="16548100" y="14160500"/>
          <a:ext cx="4491989" cy="1257300"/>
          <a:chOff x="0" y="0"/>
          <a:chExt cx="4492453" cy="1257300"/>
        </a:xfrm>
      </xdr:grpSpPr>
      <xdr:sp macro="" textlink="">
        <xdr:nvSpPr>
          <xdr:cNvPr id="86" name="Rectángulo redondeado 85"/>
          <xdr:cNvSpPr/>
        </xdr:nvSpPr>
        <xdr:spPr>
          <a:xfrm>
            <a:off x="364490" y="228600"/>
            <a:ext cx="1457274" cy="1028700"/>
          </a:xfrm>
          <a:prstGeom prst="roundRect">
            <a:avLst/>
          </a:prstGeom>
          <a:no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_tradnl" sz="1200">
                <a:effectLst/>
                <a:ea typeface="Times New Roman"/>
                <a:cs typeface="Times New Roman"/>
              </a:rPr>
              <a:t> </a:t>
            </a:r>
            <a:endParaRPr lang="es-ES_tradnl" sz="1200">
              <a:effectLst/>
              <a:ea typeface="ＭＳ 明朝"/>
              <a:cs typeface="Times New Roman"/>
            </a:endParaRPr>
          </a:p>
        </xdr:txBody>
      </xdr:sp>
      <xdr:sp macro="" textlink="">
        <xdr:nvSpPr>
          <xdr:cNvPr id="87" name="Cuadro de texto 68"/>
          <xdr:cNvSpPr txBox="1"/>
        </xdr:nvSpPr>
        <xdr:spPr>
          <a:xfrm>
            <a:off x="0" y="0"/>
            <a:ext cx="364318"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1200" i="1">
                <a:solidFill>
                  <a:srgbClr val="000000"/>
                </a:solidFill>
                <a:effectLst/>
                <a:ea typeface="ＭＳ 明朝"/>
                <a:cs typeface="Times New Roman"/>
              </a:rPr>
              <a:t>W</a:t>
            </a:r>
            <a:endParaRPr lang="es-ES_tradnl" sz="1000">
              <a:effectLst/>
              <a:latin typeface="Times"/>
              <a:ea typeface="ＭＳ 明朝"/>
              <a:cs typeface="Times New Roman"/>
            </a:endParaRPr>
          </a:p>
        </xdr:txBody>
      </xdr:sp>
      <xdr:sp macro="" textlink="">
        <xdr:nvSpPr>
          <xdr:cNvPr id="88" name="Cuadro de texto 71"/>
          <xdr:cNvSpPr txBox="1"/>
        </xdr:nvSpPr>
        <xdr:spPr>
          <a:xfrm>
            <a:off x="571500" y="457200"/>
            <a:ext cx="60706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solidFill>
                  <a:srgbClr val="000000"/>
                </a:solidFill>
                <a:effectLst/>
                <a:latin typeface="Arial"/>
                <a:ea typeface="ＭＳ 明朝"/>
                <a:cs typeface="Times New Roman"/>
              </a:rPr>
              <a:t>enero</a:t>
            </a:r>
            <a:endParaRPr lang="es-ES_tradnl" sz="1000">
              <a:effectLst/>
              <a:latin typeface="Times"/>
              <a:ea typeface="ＭＳ 明朝"/>
              <a:cs typeface="Times New Roman"/>
            </a:endParaRPr>
          </a:p>
        </xdr:txBody>
      </xdr:sp>
      <xdr:sp macro="" textlink="">
        <xdr:nvSpPr>
          <xdr:cNvPr id="89" name="Cuadro de texto 72"/>
          <xdr:cNvSpPr txBox="1"/>
        </xdr:nvSpPr>
        <xdr:spPr>
          <a:xfrm>
            <a:off x="607060" y="685800"/>
            <a:ext cx="65024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solidFill>
                  <a:srgbClr val="000000"/>
                </a:solidFill>
                <a:effectLst/>
                <a:latin typeface="Arial"/>
                <a:ea typeface="ＭＳ 明朝"/>
                <a:cs typeface="Times New Roman"/>
              </a:rPr>
              <a:t>marzo</a:t>
            </a:r>
            <a:endParaRPr lang="es-ES_tradnl" sz="1000">
              <a:effectLst/>
              <a:latin typeface="Times"/>
              <a:ea typeface="ＭＳ 明朝"/>
              <a:cs typeface="Times New Roman"/>
            </a:endParaRPr>
          </a:p>
        </xdr:txBody>
      </xdr:sp>
      <xdr:sp macro="" textlink="">
        <xdr:nvSpPr>
          <xdr:cNvPr id="90" name="Cuadro de texto 73"/>
          <xdr:cNvSpPr txBox="1"/>
        </xdr:nvSpPr>
        <xdr:spPr>
          <a:xfrm>
            <a:off x="685800" y="914400"/>
            <a:ext cx="743585"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solidFill>
                  <a:srgbClr val="000000"/>
                </a:solidFill>
                <a:effectLst/>
                <a:latin typeface="Arial"/>
                <a:ea typeface="ＭＳ 明朝"/>
                <a:cs typeface="Times New Roman"/>
              </a:rPr>
              <a:t>diciembre</a:t>
            </a:r>
            <a:endParaRPr lang="es-ES_tradnl" sz="1000">
              <a:effectLst/>
              <a:latin typeface="Times"/>
              <a:ea typeface="ＭＳ 明朝"/>
              <a:cs typeface="Times New Roman"/>
            </a:endParaRPr>
          </a:p>
        </xdr:txBody>
      </xdr:sp>
      <xdr:sp macro="" textlink="">
        <xdr:nvSpPr>
          <xdr:cNvPr id="91" name="Cuadro de texto 74"/>
          <xdr:cNvSpPr txBox="1"/>
        </xdr:nvSpPr>
        <xdr:spPr>
          <a:xfrm>
            <a:off x="1143000" y="685800"/>
            <a:ext cx="5715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solidFill>
                  <a:srgbClr val="000000"/>
                </a:solidFill>
                <a:effectLst/>
                <a:latin typeface="Arial"/>
                <a:ea typeface="ＭＳ 明朝"/>
                <a:cs typeface="Times New Roman"/>
              </a:rPr>
              <a:t>octubre</a:t>
            </a:r>
            <a:endParaRPr lang="es-ES_tradnl" sz="1000">
              <a:effectLst/>
              <a:latin typeface="Times"/>
              <a:ea typeface="ＭＳ 明朝"/>
              <a:cs typeface="Times New Roman"/>
            </a:endParaRPr>
          </a:p>
        </xdr:txBody>
      </xdr:sp>
      <xdr:sp macro="" textlink="">
        <xdr:nvSpPr>
          <xdr:cNvPr id="92" name="Rectángulo redondeado 91"/>
          <xdr:cNvSpPr/>
        </xdr:nvSpPr>
        <xdr:spPr>
          <a:xfrm>
            <a:off x="2306955" y="228600"/>
            <a:ext cx="1943031" cy="1028700"/>
          </a:xfrm>
          <a:prstGeom prst="roundRect">
            <a:avLst/>
          </a:prstGeom>
          <a:no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_tradnl" sz="1200">
                <a:effectLst/>
                <a:ea typeface="Times New Roman"/>
                <a:cs typeface="Times New Roman"/>
              </a:rPr>
              <a:t> </a:t>
            </a:r>
            <a:endParaRPr lang="es-ES_tradnl" sz="1200">
              <a:effectLst/>
              <a:ea typeface="ＭＳ 明朝"/>
              <a:cs typeface="Times New Roman"/>
            </a:endParaRPr>
          </a:p>
        </xdr:txBody>
      </xdr:sp>
      <xdr:sp macro="" textlink="">
        <xdr:nvSpPr>
          <xdr:cNvPr id="93" name="Cuadro de texto 70"/>
          <xdr:cNvSpPr txBox="1"/>
        </xdr:nvSpPr>
        <xdr:spPr>
          <a:xfrm>
            <a:off x="4128135" y="0"/>
            <a:ext cx="364318"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1200" i="1">
                <a:solidFill>
                  <a:srgbClr val="000000"/>
                </a:solidFill>
                <a:effectLst/>
                <a:ea typeface="ＭＳ 明朝"/>
                <a:cs typeface="Times New Roman"/>
              </a:rPr>
              <a:t>Z</a:t>
            </a:r>
            <a:endParaRPr lang="es-ES_tradnl" sz="1000">
              <a:effectLst/>
              <a:latin typeface="Times"/>
              <a:ea typeface="ＭＳ 明朝"/>
              <a:cs typeface="Times New Roman"/>
            </a:endParaRPr>
          </a:p>
        </xdr:txBody>
      </xdr:sp>
      <xdr:sp macro="" textlink="">
        <xdr:nvSpPr>
          <xdr:cNvPr id="94" name="Cuadro de texto 75"/>
          <xdr:cNvSpPr txBox="1"/>
        </xdr:nvSpPr>
        <xdr:spPr>
          <a:xfrm>
            <a:off x="2549525" y="457200"/>
            <a:ext cx="607197"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just">
              <a:spcAft>
                <a:spcPts val="0"/>
              </a:spcAft>
            </a:pPr>
            <a:r>
              <a:rPr lang="es-ES_tradnl" sz="900">
                <a:solidFill>
                  <a:srgbClr val="000000"/>
                </a:solidFill>
                <a:effectLst/>
                <a:latin typeface="Arial"/>
                <a:ea typeface="ＭＳ 明朝"/>
                <a:cs typeface="Times New Roman"/>
              </a:rPr>
              <a:t>martes</a:t>
            </a:r>
            <a:endParaRPr lang="es-ES_tradnl" sz="1000">
              <a:effectLst/>
              <a:latin typeface="Times"/>
              <a:ea typeface="ＭＳ 明朝"/>
              <a:cs typeface="Times New Roman"/>
            </a:endParaRPr>
          </a:p>
        </xdr:txBody>
      </xdr:sp>
      <xdr:sp macro="" textlink="">
        <xdr:nvSpPr>
          <xdr:cNvPr id="95" name="Cuadro de texto 76"/>
          <xdr:cNvSpPr txBox="1"/>
        </xdr:nvSpPr>
        <xdr:spPr>
          <a:xfrm>
            <a:off x="2548890" y="800100"/>
            <a:ext cx="765175"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solidFill>
                  <a:srgbClr val="000000"/>
                </a:solidFill>
                <a:effectLst/>
                <a:latin typeface="Arial"/>
                <a:ea typeface="ＭＳ 明朝"/>
                <a:cs typeface="Times New Roman"/>
              </a:rPr>
              <a:t>miércoles</a:t>
            </a:r>
            <a:endParaRPr lang="es-ES_tradnl" sz="1000">
              <a:effectLst/>
              <a:latin typeface="Times"/>
              <a:ea typeface="ＭＳ 明朝"/>
              <a:cs typeface="Times New Roman"/>
            </a:endParaRPr>
          </a:p>
          <a:p>
            <a:pPr>
              <a:spcAft>
                <a:spcPts val="0"/>
              </a:spcAft>
            </a:pPr>
            <a:r>
              <a:rPr lang="es-ES_tradnl" sz="1000">
                <a:effectLst/>
                <a:latin typeface="Times"/>
                <a:ea typeface="ＭＳ 明朝"/>
                <a:cs typeface="Times New Roman"/>
              </a:rPr>
              <a:t> </a:t>
            </a:r>
          </a:p>
        </xdr:txBody>
      </xdr:sp>
      <xdr:sp macro="" textlink="">
        <xdr:nvSpPr>
          <xdr:cNvPr id="96" name="Cuadro de texto 77"/>
          <xdr:cNvSpPr txBox="1"/>
        </xdr:nvSpPr>
        <xdr:spPr>
          <a:xfrm>
            <a:off x="3277870" y="457200"/>
            <a:ext cx="728637"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solidFill>
                  <a:srgbClr val="000000"/>
                </a:solidFill>
                <a:effectLst/>
                <a:latin typeface="Arial"/>
                <a:ea typeface="ＭＳ 明朝"/>
                <a:cs typeface="Times New Roman"/>
              </a:rPr>
              <a:t>viernes</a:t>
            </a:r>
            <a:endParaRPr lang="es-ES_tradnl" sz="1000">
              <a:effectLst/>
              <a:latin typeface="Times"/>
              <a:ea typeface="ＭＳ 明朝"/>
              <a:cs typeface="Times New Roman"/>
            </a:endParaRPr>
          </a:p>
        </xdr:txBody>
      </xdr:sp>
      <xdr:sp macro="" textlink="">
        <xdr:nvSpPr>
          <xdr:cNvPr id="97" name="Cuadro de texto 78"/>
          <xdr:cNvSpPr txBox="1"/>
        </xdr:nvSpPr>
        <xdr:spPr>
          <a:xfrm>
            <a:off x="3277870" y="800100"/>
            <a:ext cx="728637"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solidFill>
                  <a:srgbClr val="000000"/>
                </a:solidFill>
                <a:effectLst/>
                <a:latin typeface="Arial"/>
                <a:ea typeface="ＭＳ 明朝"/>
                <a:cs typeface="Times New Roman"/>
              </a:rPr>
              <a:t>domingo</a:t>
            </a:r>
            <a:endParaRPr lang="es-ES_tradnl" sz="1000">
              <a:effectLst/>
              <a:latin typeface="Times"/>
              <a:ea typeface="ＭＳ 明朝"/>
              <a:cs typeface="Times New Roman"/>
            </a:endParaRPr>
          </a:p>
        </xdr:txBody>
      </xdr:sp>
    </xdr:grpSp>
    <xdr:clientData/>
  </xdr:twoCellAnchor>
  <xdr:twoCellAnchor>
    <xdr:from>
      <xdr:col>10</xdr:col>
      <xdr:colOff>901700</xdr:colOff>
      <xdr:row>16</xdr:row>
      <xdr:rowOff>431800</xdr:rowOff>
    </xdr:from>
    <xdr:to>
      <xdr:col>10</xdr:col>
      <xdr:colOff>3644900</xdr:colOff>
      <xdr:row>16</xdr:row>
      <xdr:rowOff>1689100</xdr:rowOff>
    </xdr:to>
    <xdr:grpSp>
      <xdr:nvGrpSpPr>
        <xdr:cNvPr id="98" name="Agrupar 97"/>
        <xdr:cNvGrpSpPr/>
      </xdr:nvGrpSpPr>
      <xdr:grpSpPr>
        <a:xfrm>
          <a:off x="17233900" y="16510000"/>
          <a:ext cx="2743200" cy="1257300"/>
          <a:chOff x="0" y="0"/>
          <a:chExt cx="2743200" cy="1257300"/>
        </a:xfrm>
      </xdr:grpSpPr>
      <xdr:grpSp>
        <xdr:nvGrpSpPr>
          <xdr:cNvPr id="99" name="Agrupar 98"/>
          <xdr:cNvGrpSpPr/>
        </xdr:nvGrpSpPr>
        <xdr:grpSpPr>
          <a:xfrm>
            <a:off x="0" y="0"/>
            <a:ext cx="2743200" cy="1257300"/>
            <a:chOff x="0" y="0"/>
            <a:chExt cx="2057400" cy="1143000"/>
          </a:xfrm>
        </xdr:grpSpPr>
        <xdr:sp macro="" textlink="">
          <xdr:nvSpPr>
            <xdr:cNvPr id="102" name="Rectángulo redondeado 101"/>
            <xdr:cNvSpPr/>
          </xdr:nvSpPr>
          <xdr:spPr>
            <a:xfrm>
              <a:off x="685800" y="342900"/>
              <a:ext cx="1028700" cy="800100"/>
            </a:xfrm>
            <a:prstGeom prst="roundRect">
              <a:avLst/>
            </a:prstGeom>
            <a:no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ES"/>
            </a:p>
          </xdr:txBody>
        </xdr:sp>
        <xdr:sp macro="" textlink="">
          <xdr:nvSpPr>
            <xdr:cNvPr id="103" name="Rectángulo redondeado 102"/>
            <xdr:cNvSpPr/>
          </xdr:nvSpPr>
          <xdr:spPr>
            <a:xfrm>
              <a:off x="228600" y="228600"/>
              <a:ext cx="1028700" cy="800100"/>
            </a:xfrm>
            <a:prstGeom prst="roundRect">
              <a:avLst/>
            </a:prstGeom>
            <a:no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ES"/>
            </a:p>
          </xdr:txBody>
        </xdr:sp>
        <xdr:sp macro="" textlink="">
          <xdr:nvSpPr>
            <xdr:cNvPr id="104" name="Cuadro de texto 27"/>
            <xdr:cNvSpPr txBox="1"/>
          </xdr:nvSpPr>
          <xdr:spPr>
            <a:xfrm>
              <a:off x="342900" y="342900"/>
              <a:ext cx="3429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42</a:t>
              </a:r>
              <a:endParaRPr lang="es-ES_tradnl" sz="1200">
                <a:effectLst/>
                <a:ea typeface="ＭＳ 明朝"/>
                <a:cs typeface="Times New Roman"/>
              </a:endParaRPr>
            </a:p>
          </xdr:txBody>
        </xdr:sp>
        <xdr:sp macro="" textlink="">
          <xdr:nvSpPr>
            <xdr:cNvPr id="105" name="Cuadro de texto 28"/>
            <xdr:cNvSpPr txBox="1"/>
          </xdr:nvSpPr>
          <xdr:spPr>
            <a:xfrm>
              <a:off x="914400" y="571500"/>
              <a:ext cx="28575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24</a:t>
              </a:r>
              <a:endParaRPr lang="es-ES_tradnl" sz="1200">
                <a:effectLst/>
                <a:ea typeface="ＭＳ 明朝"/>
                <a:cs typeface="Times New Roman"/>
              </a:endParaRPr>
            </a:p>
          </xdr:txBody>
        </xdr:sp>
        <xdr:sp macro="" textlink="">
          <xdr:nvSpPr>
            <xdr:cNvPr id="106" name="Cuadro de texto 29"/>
            <xdr:cNvSpPr txBox="1"/>
          </xdr:nvSpPr>
          <xdr:spPr>
            <a:xfrm>
              <a:off x="914400" y="342900"/>
              <a:ext cx="28575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12</a:t>
              </a:r>
              <a:endParaRPr lang="es-ES_tradnl" sz="1200">
                <a:effectLst/>
                <a:ea typeface="ＭＳ 明朝"/>
                <a:cs typeface="Times New Roman"/>
              </a:endParaRPr>
            </a:p>
          </xdr:txBody>
        </xdr:sp>
        <xdr:sp macro="" textlink="">
          <xdr:nvSpPr>
            <xdr:cNvPr id="107" name="Cuadro de texto 30"/>
            <xdr:cNvSpPr txBox="1"/>
          </xdr:nvSpPr>
          <xdr:spPr>
            <a:xfrm>
              <a:off x="942975" y="727364"/>
              <a:ext cx="3429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92</a:t>
              </a:r>
              <a:endParaRPr lang="es-ES_tradnl" sz="1200">
                <a:effectLst/>
                <a:ea typeface="ＭＳ 明朝"/>
                <a:cs typeface="Times New Roman"/>
              </a:endParaRPr>
            </a:p>
          </xdr:txBody>
        </xdr:sp>
        <xdr:sp macro="" textlink="">
          <xdr:nvSpPr>
            <xdr:cNvPr id="108" name="Cuadro de texto 31"/>
            <xdr:cNvSpPr txBox="1"/>
          </xdr:nvSpPr>
          <xdr:spPr>
            <a:xfrm>
              <a:off x="457200" y="685800"/>
              <a:ext cx="40005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64</a:t>
              </a:r>
              <a:endParaRPr lang="es-ES_tradnl" sz="1200">
                <a:effectLst/>
                <a:ea typeface="ＭＳ 明朝"/>
                <a:cs typeface="Times New Roman"/>
              </a:endParaRPr>
            </a:p>
          </xdr:txBody>
        </xdr:sp>
        <xdr:sp macro="" textlink="">
          <xdr:nvSpPr>
            <xdr:cNvPr id="109" name="Cuadro de texto 66"/>
            <xdr:cNvSpPr txBox="1"/>
          </xdr:nvSpPr>
          <xdr:spPr>
            <a:xfrm>
              <a:off x="0" y="0"/>
              <a:ext cx="3429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1200" i="1">
                  <a:effectLst/>
                  <a:ea typeface="ＭＳ 明朝"/>
                  <a:cs typeface="Times New Roman"/>
                </a:rPr>
                <a:t>Q</a:t>
              </a:r>
              <a:endParaRPr lang="es-ES_tradnl" sz="1200">
                <a:effectLst/>
                <a:ea typeface="ＭＳ 明朝"/>
                <a:cs typeface="Times New Roman"/>
              </a:endParaRPr>
            </a:p>
          </xdr:txBody>
        </xdr:sp>
        <xdr:sp macro="" textlink="">
          <xdr:nvSpPr>
            <xdr:cNvPr id="110" name="Cuadro de texto 82"/>
            <xdr:cNvSpPr txBox="1"/>
          </xdr:nvSpPr>
          <xdr:spPr>
            <a:xfrm>
              <a:off x="1714500" y="228600"/>
              <a:ext cx="342900" cy="3429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1200" i="1">
                  <a:effectLst/>
                  <a:ea typeface="ＭＳ 明朝"/>
                  <a:cs typeface="Times New Roman"/>
                </a:rPr>
                <a:t>P</a:t>
              </a:r>
              <a:endParaRPr lang="es-ES_tradnl" sz="1200">
                <a:effectLst/>
                <a:ea typeface="ＭＳ 明朝"/>
                <a:cs typeface="Times New Roman"/>
              </a:endParaRPr>
            </a:p>
          </xdr:txBody>
        </xdr:sp>
      </xdr:grpSp>
      <xdr:sp macro="" textlink="">
        <xdr:nvSpPr>
          <xdr:cNvPr id="100" name="Cuadro de texto 101"/>
          <xdr:cNvSpPr txBox="1"/>
        </xdr:nvSpPr>
        <xdr:spPr>
          <a:xfrm>
            <a:off x="457200" y="571500"/>
            <a:ext cx="3429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92</a:t>
            </a:r>
            <a:endParaRPr lang="es-ES_tradnl" sz="1200">
              <a:effectLst/>
              <a:ea typeface="ＭＳ 明朝"/>
              <a:cs typeface="Times New Roman"/>
            </a:endParaRPr>
          </a:p>
          <a:p>
            <a:pPr>
              <a:spcAft>
                <a:spcPts val="0"/>
              </a:spcAft>
            </a:pPr>
            <a:r>
              <a:rPr lang="es-ES_tradnl" sz="900">
                <a:effectLst/>
                <a:ea typeface="ＭＳ 明朝"/>
                <a:cs typeface="Times New Roman"/>
              </a:rPr>
              <a:t> </a:t>
            </a:r>
            <a:endParaRPr lang="es-ES_tradnl" sz="1200">
              <a:effectLst/>
              <a:ea typeface="ＭＳ 明朝"/>
              <a:cs typeface="Times New Roman"/>
            </a:endParaRPr>
          </a:p>
        </xdr:txBody>
      </xdr:sp>
      <xdr:sp macro="" textlink="">
        <xdr:nvSpPr>
          <xdr:cNvPr id="101" name="Cuadro de texto 102"/>
          <xdr:cNvSpPr txBox="1"/>
        </xdr:nvSpPr>
        <xdr:spPr>
          <a:xfrm>
            <a:off x="1828800" y="685800"/>
            <a:ext cx="342900" cy="228600"/>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900">
                <a:effectLst/>
                <a:ea typeface="ＭＳ 明朝"/>
                <a:cs typeface="Times New Roman"/>
              </a:rPr>
              <a:t>?</a:t>
            </a:r>
            <a:endParaRPr lang="es-ES_tradnl" sz="1200">
              <a:effectLst/>
              <a:ea typeface="ＭＳ 明朝"/>
              <a:cs typeface="Times New Roman"/>
            </a:endParaRPr>
          </a:p>
        </xdr:txBody>
      </xdr:sp>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A16" workbookViewId="0">
      <selection activeCell="A18" sqref="A18"/>
    </sheetView>
  </sheetViews>
  <sheetFormatPr baseColWidth="10" defaultColWidth="10.83203125" defaultRowHeight="13" x14ac:dyDescent="0"/>
  <cols>
    <col min="1" max="1" width="7.83203125" style="56" customWidth="1"/>
    <col min="2" max="2" width="21" style="56" customWidth="1"/>
    <col min="3" max="3" width="21.1640625" style="56" customWidth="1"/>
    <col min="4" max="4" width="18.5" style="56" customWidth="1"/>
    <col min="5" max="5" width="13.1640625" style="56" customWidth="1"/>
    <col min="6" max="6" width="28.1640625" style="56" customWidth="1"/>
    <col min="7" max="7" width="20.5" style="56" customWidth="1"/>
    <col min="8" max="8" width="28.6640625" style="56" customWidth="1"/>
    <col min="9" max="9" width="20.5" style="56" customWidth="1"/>
    <col min="10" max="10" width="34.83203125" style="59" customWidth="1"/>
    <col min="11" max="11" width="56.5" style="59" customWidth="1"/>
    <col min="12" max="12" width="20.33203125" style="56" customWidth="1"/>
    <col min="13" max="13" width="14.5" style="56" customWidth="1"/>
    <col min="14" max="16384" width="10.83203125" style="56"/>
  </cols>
  <sheetData>
    <row r="1" spans="1:16" ht="16" thickBot="1">
      <c r="A1" s="55"/>
      <c r="B1" s="55"/>
      <c r="C1" s="55"/>
      <c r="D1" s="55"/>
      <c r="F1" s="55"/>
      <c r="G1" s="55"/>
      <c r="H1" s="57"/>
      <c r="I1" s="57"/>
      <c r="J1" s="24"/>
      <c r="K1" s="24"/>
    </row>
    <row r="2" spans="1:16" ht="15">
      <c r="A2" s="55"/>
      <c r="B2" s="58" t="s">
        <v>0</v>
      </c>
      <c r="C2" s="83" t="s">
        <v>22</v>
      </c>
      <c r="D2" s="84"/>
      <c r="F2" s="76" t="s">
        <v>1</v>
      </c>
      <c r="G2" s="77"/>
      <c r="H2" s="57"/>
      <c r="I2" s="57"/>
      <c r="J2" s="24"/>
    </row>
    <row r="3" spans="1:16" ht="15">
      <c r="A3" s="55"/>
      <c r="B3" s="60" t="s">
        <v>9</v>
      </c>
      <c r="C3" s="85">
        <v>3</v>
      </c>
      <c r="D3" s="86"/>
      <c r="F3" s="78"/>
      <c r="G3" s="79"/>
      <c r="H3" s="57"/>
      <c r="I3" s="57"/>
      <c r="J3" s="24"/>
    </row>
    <row r="4" spans="1:16" ht="15">
      <c r="A4" s="55"/>
      <c r="B4" s="60" t="s">
        <v>55</v>
      </c>
      <c r="C4" s="85" t="s">
        <v>148</v>
      </c>
      <c r="D4" s="86"/>
      <c r="E4" s="55"/>
      <c r="F4" s="61" t="s">
        <v>56</v>
      </c>
      <c r="G4" s="62" t="s">
        <v>57</v>
      </c>
      <c r="H4" s="57"/>
      <c r="I4" s="57"/>
      <c r="J4" s="24"/>
      <c r="K4" s="24"/>
    </row>
    <row r="5" spans="1:16" ht="16" thickBot="1">
      <c r="A5" s="55"/>
      <c r="B5" s="63" t="s">
        <v>2</v>
      </c>
      <c r="C5" s="87" t="s">
        <v>155</v>
      </c>
      <c r="D5" s="88"/>
      <c r="E5" s="55"/>
      <c r="F5" s="64" t="str">
        <f>IF(G4="Recurso","Motor del recurso","")</f>
        <v>Motor del recurso</v>
      </c>
      <c r="G5" s="64" t="s">
        <v>58</v>
      </c>
      <c r="H5" s="57"/>
      <c r="I5" s="65"/>
      <c r="J5" s="24"/>
      <c r="K5" s="24"/>
    </row>
    <row r="6" spans="1:16" ht="16" thickBot="1">
      <c r="A6" s="55"/>
      <c r="B6" s="55"/>
      <c r="C6" s="55"/>
      <c r="D6" s="55"/>
      <c r="E6" s="66"/>
      <c r="F6" s="55"/>
      <c r="G6" s="55"/>
      <c r="H6" s="57"/>
      <c r="I6" s="57"/>
      <c r="J6" s="24"/>
      <c r="K6" s="24"/>
    </row>
    <row r="7" spans="1:16" ht="15" customHeight="1">
      <c r="A7" s="55"/>
      <c r="B7" s="17" t="s">
        <v>41</v>
      </c>
      <c r="C7" s="1" t="s">
        <v>156</v>
      </c>
      <c r="D7" s="67" t="s">
        <v>40</v>
      </c>
      <c r="F7" s="55"/>
      <c r="G7" s="55"/>
      <c r="H7" s="55"/>
      <c r="I7" s="55"/>
      <c r="J7" s="24"/>
      <c r="K7" s="24"/>
    </row>
    <row r="8" spans="1:16" s="72" customFormat="1" ht="16" thickBot="1">
      <c r="A8" s="68"/>
      <c r="B8" s="68"/>
      <c r="C8" s="68"/>
      <c r="D8" s="69"/>
      <c r="E8" s="69"/>
      <c r="F8" s="80" t="s">
        <v>63</v>
      </c>
      <c r="G8" s="81"/>
      <c r="H8" s="81"/>
      <c r="I8" s="82"/>
      <c r="J8" s="70"/>
      <c r="K8" s="71"/>
      <c r="L8" s="56"/>
      <c r="M8" s="56"/>
      <c r="N8" s="56"/>
      <c r="O8" s="56"/>
      <c r="P8" s="56"/>
    </row>
    <row r="9" spans="1:16" ht="27" thickBot="1">
      <c r="A9" s="15" t="s">
        <v>3</v>
      </c>
      <c r="B9" s="7" t="s">
        <v>10</v>
      </c>
      <c r="C9" s="6" t="s">
        <v>4</v>
      </c>
      <c r="D9" s="6" t="s">
        <v>5</v>
      </c>
      <c r="E9" s="6" t="s">
        <v>6</v>
      </c>
      <c r="F9" s="49" t="s">
        <v>62</v>
      </c>
      <c r="G9" s="49" t="s">
        <v>60</v>
      </c>
      <c r="H9" s="49" t="s">
        <v>61</v>
      </c>
      <c r="I9" s="49" t="s">
        <v>138</v>
      </c>
      <c r="J9" s="7" t="s">
        <v>7</v>
      </c>
      <c r="K9" s="8" t="s">
        <v>8</v>
      </c>
    </row>
    <row r="10" spans="1:16" s="71" customFormat="1" ht="173" customHeight="1">
      <c r="A10" s="2" t="str">
        <f>IF(OR(B10&lt;&gt;"",J10&lt;&gt;""),"IMG01","")</f>
        <v>IMG01</v>
      </c>
      <c r="B10" s="9" t="s">
        <v>154</v>
      </c>
      <c r="C10" s="9" t="str">
        <f>IF(OR(B10&lt;&gt;"",J10&lt;&gt;""),IF($G$4="Recurso",CONCATENATE($G$4," ",$G$5),$G$4),"")</f>
        <v>Recurso M5A</v>
      </c>
      <c r="D10" s="3" t="s">
        <v>149</v>
      </c>
      <c r="E10" s="3" t="s">
        <v>147</v>
      </c>
      <c r="F10" s="3" t="str">
        <f>IF(OR(B10&lt;&gt;"",J10&lt;&gt;""),CONCATENATE($C$7,"_",$A10,IF($G$4="Cuaderno de Estudio","_small",CONCATENATE(IF(I10="","","n"),IF(LEFT($G$5,1)="F",".jpg",".png")))),"")</f>
        <v>MA_03_01_CO_REC90_IMG01n.png</v>
      </c>
      <c r="G10" s="3" t="str">
        <f>IF(F10&lt;&gt;"",IF($G$4="Recurso",IF(LEFT($G$5,1)="M",VLOOKUP($G$5,'Definición técnica de imagenes'!$A$3:$G$17,5,FALSE),IF($G$5="F1",'Definición técnica de imagenes'!$E$15,'Definición técnica de imagenes'!$F$13)),'Definición técnica de imagenes'!$E$16),"")</f>
        <v>286 x 286 px</v>
      </c>
      <c r="H10" s="3" t="str">
        <f>IF(I10&lt;&gt;"",IF(OR(B10&lt;&gt;"",J10&lt;&gt;""),CONCATENATE($C$7,"_",$A10,IF($G$4="Cuaderno de Estudio","_zoom",CONCATENATE("a",IF(LEFT($G$5,1)="F",".jpg",".png")))),""),"")</f>
        <v>MA_03_01_CO_REC90_IMG01a.png</v>
      </c>
      <c r="I10" s="3" t="str">
        <f>IF(OR(B10&lt;&gt;"",J10&lt;&gt;""),IF($G$4="Recurso",IF(LEFT($G$5,1)="M",VLOOKUP($G$5,'Definición técnica de imagenes'!$A$3:$G$17,6,FALSE),IF($G$5="F1","","")),'Definición técnica de imagenes'!$F$16),"")</f>
        <v>500 x 500 px</v>
      </c>
      <c r="J10" s="51" t="s">
        <v>157</v>
      </c>
      <c r="K10" s="4"/>
    </row>
    <row r="11" spans="1:16" s="71" customFormat="1" ht="130">
      <c r="A11" s="2" t="s">
        <v>150</v>
      </c>
      <c r="B11" s="9" t="s">
        <v>158</v>
      </c>
      <c r="C11" s="9" t="str">
        <f t="shared" ref="C11:C22" si="0">IF(OR(B11&lt;&gt;"",J11&lt;&gt;""),IF($G$4="Recurso",CONCATENATE($G$4," ",$G$5),$G$4),"")</f>
        <v>Recurso M5A</v>
      </c>
      <c r="D11" s="3" t="s">
        <v>149</v>
      </c>
      <c r="E11" s="3" t="s">
        <v>147</v>
      </c>
      <c r="F11" s="3" t="str">
        <f t="shared" ref="F11:F74" si="1">IF(OR(B11&lt;&gt;"",J11&lt;&gt;""),CONCATENATE($C$7,"_",$A11,IF($G$4="Cuaderno de Estudio","_small",CONCATENATE(IF(I11="","","n"),IF(LEFT($G$5,1)="F",".jpg",".png")))),"")</f>
        <v>MA_03_01_CO_REC90_IMG02n.png</v>
      </c>
      <c r="G11" s="3" t="str">
        <f>IF(F11&lt;&gt;"",IF($G$4="Recurso",IF(LEFT($G$5,1)="M",VLOOKUP($G$5,'Definición técnica de imagenes'!$A$3:$G$17,5,FALSE),IF($G$5="F1",'Definición técnica de imagenes'!$E$15,'Definición técnica de imagenes'!$F$13)),'Definición técnica de imagenes'!$E$16),"")</f>
        <v>286 x 286 px</v>
      </c>
      <c r="H11" s="3" t="str">
        <f t="shared" ref="H11:H74" si="2">IF(I11&lt;&gt;"",IF(OR(B11&lt;&gt;"",J11&lt;&gt;""),CONCATENATE($C$7,"_",$A11,IF($G$4="Cuaderno de Estudio","_zoom",CONCATENATE("a",IF(LEFT($G$5,1)="F",".jpg",".png")))),""),"")</f>
        <v>MA_03_01_CO_REC90_IMG02a.png</v>
      </c>
      <c r="I11" s="3" t="str">
        <f>IF(OR(B11&lt;&gt;"",J11&lt;&gt;""),IF($G$4="Recurso",IF(LEFT($G$5,1)="M",VLOOKUP($G$5,'Definición técnica de imagenes'!$A$3:$G$17,6,FALSE),IF($G$5="F1","","")),'Definición técnica de imagenes'!$F$16),"")</f>
        <v>500 x 500 px</v>
      </c>
      <c r="J11" s="10" t="s">
        <v>159</v>
      </c>
      <c r="K11" s="3"/>
    </row>
    <row r="12" spans="1:16" s="71" customFormat="1" ht="156" customHeight="1">
      <c r="A12" s="2" t="s">
        <v>151</v>
      </c>
      <c r="B12" s="9" t="s">
        <v>154</v>
      </c>
      <c r="C12" s="9" t="str">
        <f t="shared" si="0"/>
        <v>Recurso M5A</v>
      </c>
      <c r="D12" s="3" t="s">
        <v>149</v>
      </c>
      <c r="E12" s="3" t="s">
        <v>147</v>
      </c>
      <c r="F12" s="3" t="str">
        <f t="shared" si="1"/>
        <v>MA_03_01_CO_REC90_IMG03n.png</v>
      </c>
      <c r="G12" s="3" t="str">
        <f>IF(F12&lt;&gt;"",IF($G$4="Recurso",IF(LEFT($G$5,1)="M",VLOOKUP($G$5,'Definición técnica de imagenes'!$A$3:$G$17,5,FALSE),IF($G$5="F1",'Definición técnica de imagenes'!$E$15,'Definición técnica de imagenes'!$F$13)),'Definición técnica de imagenes'!$E$16),"")</f>
        <v>286 x 286 px</v>
      </c>
      <c r="H12" s="3" t="str">
        <f t="shared" si="2"/>
        <v>MA_03_01_CO_REC90_IMG03a.png</v>
      </c>
      <c r="I12" s="3" t="str">
        <f>IF(OR(B12&lt;&gt;"",J12&lt;&gt;""),IF($G$4="Recurso",IF(LEFT($G$5,1)="M",VLOOKUP($G$5,'Definición técnica de imagenes'!$A$3:$G$17,6,FALSE),IF($G$5="F1","","")),'Definición técnica de imagenes'!$F$16),"")</f>
        <v>500 x 500 px</v>
      </c>
      <c r="J12" s="10"/>
      <c r="K12" s="4"/>
    </row>
    <row r="13" spans="1:16" s="71" customFormat="1" ht="156" customHeight="1">
      <c r="A13" s="2" t="s">
        <v>160</v>
      </c>
      <c r="B13" s="75" t="s">
        <v>161</v>
      </c>
      <c r="C13" s="9" t="str">
        <f t="shared" ref="C13" si="3">IF(OR(B13&lt;&gt;"",J13&lt;&gt;""),IF($G$4="Recurso",CONCATENATE($G$4," ",$G$5),$G$4),"")</f>
        <v>Recurso M5A</v>
      </c>
      <c r="D13" s="3" t="s">
        <v>146</v>
      </c>
      <c r="E13" s="3" t="s">
        <v>147</v>
      </c>
      <c r="F13" s="3" t="str">
        <f t="shared" ref="F13" si="4">IF(OR(B13&lt;&gt;"",J13&lt;&gt;""),CONCATENATE($C$7,"_",$A13,IF($G$4="Cuaderno de Estudio","_small",CONCATENATE(IF(I13="","","n"),IF(LEFT($G$5,1)="F",".jpg",".png")))),"")</f>
        <v>MA_03_01_CO_REC90_IMG04n.png</v>
      </c>
      <c r="G13" s="3" t="str">
        <f>IF(F13&lt;&gt;"",IF($G$4="Recurso",IF(LEFT($G$5,1)="M",VLOOKUP($G$5,'Definición técnica de imagenes'!$A$3:$G$17,5,FALSE),IF($G$5="F1",'Definición técnica de imagenes'!$E$15,'Definición técnica de imagenes'!$F$13)),'Definición técnica de imagenes'!$E$16),"")</f>
        <v>286 x 286 px</v>
      </c>
      <c r="H13" s="3" t="str">
        <f t="shared" ref="H13" si="5">IF(I13&lt;&gt;"",IF(OR(B13&lt;&gt;"",J13&lt;&gt;""),CONCATENATE($C$7,"_",$A13,IF($G$4="Cuaderno de Estudio","_zoom",CONCATENATE("a",IF(LEFT($G$5,1)="F",".jpg",".png")))),""),"")</f>
        <v>MA_03_01_CO_REC90_IMG04a.png</v>
      </c>
      <c r="I13" s="3" t="str">
        <f>IF(OR(B13&lt;&gt;"",J13&lt;&gt;""),IF($G$4="Recurso",IF(LEFT($G$5,1)="M",VLOOKUP($G$5,'Definición técnica de imagenes'!$A$3:$G$17,6,FALSE),IF($G$5="F1","","")),'Definición técnica de imagenes'!$F$16),"")</f>
        <v>500 x 500 px</v>
      </c>
      <c r="J13" s="10" t="s">
        <v>162</v>
      </c>
      <c r="K13" s="4"/>
    </row>
    <row r="14" spans="1:16" s="71" customFormat="1" ht="125" customHeight="1">
      <c r="A14" s="2" t="str">
        <f t="shared" ref="A14:A30" si="6">IF(OR(B14&lt;&gt;"",J14&lt;&gt;""),CONCATENATE(LEFT(A13,3),IF(MID(A13,4,2)+1&lt;10,CONCATENATE("0",MID(A13,4,2)+1))),"")</f>
        <v>IMG05</v>
      </c>
      <c r="B14" s="9" t="s">
        <v>154</v>
      </c>
      <c r="C14" s="9" t="str">
        <f t="shared" si="0"/>
        <v>Recurso M5A</v>
      </c>
      <c r="D14" s="52" t="s">
        <v>149</v>
      </c>
      <c r="E14" s="52" t="s">
        <v>147</v>
      </c>
      <c r="F14" s="3" t="str">
        <f t="shared" si="1"/>
        <v>MA_03_01_CO_REC90_IMG05n.png</v>
      </c>
      <c r="G14" s="3" t="str">
        <f>IF(F14&lt;&gt;"",IF($G$4="Recurso",IF(LEFT($G$5,1)="M",VLOOKUP($G$5,'Definición técnica de imagenes'!$A$3:$G$17,5,FALSE),IF($G$5="F1",'Definición técnica de imagenes'!$E$15,'Definición técnica de imagenes'!$F$13)),'Definición técnica de imagenes'!$E$16),"")</f>
        <v>286 x 286 px</v>
      </c>
      <c r="H14" s="3" t="str">
        <f t="shared" si="2"/>
        <v>MA_03_01_CO_REC90_IMG05a.png</v>
      </c>
      <c r="I14" s="3" t="str">
        <f>IF(OR(B14&lt;&gt;"",J14&lt;&gt;""),IF($G$4="Recurso",IF(LEFT($G$5,1)="M",VLOOKUP($G$5,'Definición técnica de imagenes'!$A$3:$G$17,6,FALSE),IF($G$5="F1","","")),'Definición técnica de imagenes'!$F$16),"")</f>
        <v>500 x 500 px</v>
      </c>
      <c r="J14" s="4" t="s">
        <v>163</v>
      </c>
      <c r="K14" s="4"/>
    </row>
    <row r="15" spans="1:16" s="71" customFormat="1" ht="162.75" customHeight="1">
      <c r="A15" s="53" t="s">
        <v>152</v>
      </c>
      <c r="B15" s="9" t="s">
        <v>154</v>
      </c>
      <c r="C15" s="9" t="str">
        <f t="shared" si="0"/>
        <v>Recurso M5A</v>
      </c>
      <c r="D15" s="52" t="s">
        <v>149</v>
      </c>
      <c r="E15" s="52" t="s">
        <v>147</v>
      </c>
      <c r="F15" s="3" t="str">
        <f t="shared" si="1"/>
        <v>MA_03_01_CO_REC90_IMG06n.png</v>
      </c>
      <c r="G15" s="3" t="str">
        <f>IF(F15&lt;&gt;"",IF($G$4="Recurso",IF(LEFT($G$5,1)="M",VLOOKUP($G$5,'Definición técnica de imagenes'!$A$3:$G$17,5,FALSE),IF($G$5="F1",'Definición técnica de imagenes'!$E$15,'Definición técnica de imagenes'!$F$13)),'Definición técnica de imagenes'!$E$16),"")</f>
        <v>286 x 286 px</v>
      </c>
      <c r="H15" s="3" t="str">
        <f t="shared" si="2"/>
        <v>MA_03_01_CO_REC90_IMG06a.png</v>
      </c>
      <c r="I15" s="3" t="str">
        <f>IF(OR(B15&lt;&gt;"",J15&lt;&gt;""),IF($G$4="Recurso",IF(LEFT($G$5,1)="M",VLOOKUP($G$5,'Definición técnica de imagenes'!$A$3:$G$17,6,FALSE),IF($G$5="F1","","")),'Definición técnica de imagenes'!$F$16),"")</f>
        <v>500 x 500 px</v>
      </c>
      <c r="J15" s="13" t="s">
        <v>164</v>
      </c>
      <c r="K15" s="13"/>
    </row>
    <row r="16" spans="1:16" s="71" customFormat="1" ht="213" customHeight="1">
      <c r="A16" s="2" t="str">
        <f t="shared" si="6"/>
        <v>IMG07</v>
      </c>
      <c r="B16" s="9" t="s">
        <v>154</v>
      </c>
      <c r="C16" s="9" t="str">
        <f t="shared" si="0"/>
        <v>Recurso M5A</v>
      </c>
      <c r="D16" s="3" t="s">
        <v>149</v>
      </c>
      <c r="E16" s="52" t="s">
        <v>147</v>
      </c>
      <c r="F16" s="3" t="str">
        <f t="shared" si="1"/>
        <v>MA_03_01_CO_REC90_IMG07n.png</v>
      </c>
      <c r="G16" s="3" t="str">
        <f>IF(F16&lt;&gt;"",IF($G$4="Recurso",IF(LEFT($G$5,1)="M",VLOOKUP($G$5,'Definición técnica de imagenes'!$A$3:$G$17,5,FALSE),IF($G$5="F1",'Definición técnica de imagenes'!$E$15,'Definición técnica de imagenes'!$F$13)),'Definición técnica de imagenes'!$E$16),"")</f>
        <v>286 x 286 px</v>
      </c>
      <c r="H16" s="3" t="str">
        <f t="shared" si="2"/>
        <v>MA_03_01_CO_REC90_IMG07a.png</v>
      </c>
      <c r="I16" s="3" t="str">
        <f>IF(OR(B16&lt;&gt;"",J16&lt;&gt;""),IF($G$4="Recurso",IF(LEFT($G$5,1)="M",VLOOKUP($G$5,'Definición técnica de imagenes'!$A$3:$G$17,6,FALSE),IF($G$5="F1","","")),'Definición técnica de imagenes'!$F$16),"")</f>
        <v>500 x 500 px</v>
      </c>
      <c r="J16" s="13" t="s">
        <v>165</v>
      </c>
      <c r="K16" s="73"/>
    </row>
    <row r="17" spans="1:11" s="71" customFormat="1" ht="160.5" customHeight="1">
      <c r="A17" s="53" t="s">
        <v>153</v>
      </c>
      <c r="B17" s="9" t="s">
        <v>154</v>
      </c>
      <c r="C17" s="9" t="str">
        <f t="shared" si="0"/>
        <v>Recurso M5A</v>
      </c>
      <c r="D17" s="52" t="s">
        <v>149</v>
      </c>
      <c r="E17" s="52" t="s">
        <v>147</v>
      </c>
      <c r="F17" s="3" t="str">
        <f t="shared" si="1"/>
        <v>MA_03_01_CO_REC90_IMG08n.png</v>
      </c>
      <c r="G17" s="3" t="str">
        <f>IF(F17&lt;&gt;"",IF($G$4="Recurso",IF(LEFT($G$5,1)="M",VLOOKUP($G$5,'Definición técnica de imagenes'!$A$3:$G$17,5,FALSE),IF($G$5="F1",'Definición técnica de imagenes'!$E$15,'Definición técnica de imagenes'!$F$13)),'Definición técnica de imagenes'!$E$16),"")</f>
        <v>286 x 286 px</v>
      </c>
      <c r="H17" s="3" t="str">
        <f t="shared" si="2"/>
        <v>MA_03_01_CO_REC90_IMG08a.png</v>
      </c>
      <c r="I17" s="3" t="str">
        <f>IF(OR(B17&lt;&gt;"",J17&lt;&gt;""),IF($G$4="Recurso",IF(LEFT($G$5,1)="M",VLOOKUP($G$5,'Definición técnica de imagenes'!$A$3:$G$17,6,FALSE),IF($G$5="F1","","")),'Definición técnica de imagenes'!$F$16),"")</f>
        <v>500 x 500 px</v>
      </c>
      <c r="J17" s="13" t="s">
        <v>166</v>
      </c>
      <c r="K17" s="13"/>
    </row>
    <row r="18" spans="1:11" s="71" customFormat="1">
      <c r="A18" s="53"/>
      <c r="B18" s="9"/>
      <c r="C18" s="9"/>
      <c r="D18" s="52"/>
      <c r="E18" s="52"/>
      <c r="F18" s="3" t="str">
        <f t="shared" si="1"/>
        <v/>
      </c>
      <c r="G18" s="3" t="str">
        <f>IF(F18&lt;&gt;"",IF($G$4="Recurso",IF(LEFT($G$5,1)="M",VLOOKUP($G$5,'Definición técnica de imagenes'!$A$3:$G$17,5,FALSE),IF($G$5="F1",'Definición técnica de imagenes'!$E$15,'Definición técnica de imagenes'!$F$13)),'Definición técnica de imagenes'!$E$16),"")</f>
        <v/>
      </c>
      <c r="H18" s="3" t="str">
        <f t="shared" si="2"/>
        <v/>
      </c>
      <c r="I18" s="3" t="str">
        <f>IF(OR(B18&lt;&gt;"",J18&lt;&gt;""),IF($G$4="Recurso",IF(LEFT($G$5,1)="M",VLOOKUP($G$5,'Definición técnica de imagenes'!$A$3:$G$17,6,FALSE),IF($G$5="F1","","")),'Definición técnica de imagenes'!$F$16),"")</f>
        <v/>
      </c>
      <c r="J18" s="54"/>
      <c r="K18" s="13"/>
    </row>
    <row r="19" spans="1:11" s="71" customFormat="1" ht="27" customHeight="1">
      <c r="A19" s="2" t="str">
        <f t="shared" si="6"/>
        <v/>
      </c>
      <c r="B19" s="14"/>
      <c r="C19" s="9" t="str">
        <f t="shared" si="0"/>
        <v/>
      </c>
      <c r="D19" s="3"/>
      <c r="E19" s="3"/>
      <c r="F19" s="3" t="str">
        <f t="shared" si="1"/>
        <v/>
      </c>
      <c r="G19" s="3" t="str">
        <f>IF(F19&lt;&gt;"",IF($G$4="Recurso",IF(LEFT($G$5,1)="M",VLOOKUP($G$5,'Definición técnica de imagenes'!$A$3:$G$17,5,FALSE),IF($G$5="F1",'Definición técnica de imagenes'!$E$15,'Definición técnica de imagenes'!$F$13)),'Definición técnica de imagenes'!$E$16),"")</f>
        <v/>
      </c>
      <c r="H19" s="3" t="str">
        <f t="shared" si="2"/>
        <v/>
      </c>
      <c r="I19" s="3" t="str">
        <f>IF(OR(B19&lt;&gt;"",J19&lt;&gt;""),IF($G$4="Recurso",IF(LEFT($G$5,1)="M",VLOOKUP($G$5,'Definición técnica de imagenes'!$A$3:$G$17,6,FALSE),IF($G$5="F1","","")),'Definición técnica de imagenes'!$F$16),"")</f>
        <v/>
      </c>
      <c r="J19" s="13"/>
      <c r="K19" s="73"/>
    </row>
    <row r="20" spans="1:11" s="71" customFormat="1">
      <c r="A20" s="2" t="str">
        <f t="shared" si="6"/>
        <v/>
      </c>
      <c r="B20" s="10"/>
      <c r="C20" s="9" t="str">
        <f t="shared" si="0"/>
        <v/>
      </c>
      <c r="D20" s="3"/>
      <c r="E20" s="3"/>
      <c r="F20" s="3" t="str">
        <f t="shared" si="1"/>
        <v/>
      </c>
      <c r="G20" s="3" t="str">
        <f>IF(F20&lt;&gt;"",IF($G$4="Recurso",IF(LEFT($G$5,1)="M",VLOOKUP($G$5,'Definición técnica de imagenes'!$A$3:$G$17,5,FALSE),IF($G$5="F1",'Definición técnica de imagenes'!$E$15,'Definición técnica de imagenes'!$F$13)),'Definición técnica de imagenes'!$E$16),"")</f>
        <v/>
      </c>
      <c r="H20" s="3" t="str">
        <f t="shared" si="2"/>
        <v/>
      </c>
      <c r="I20" s="3" t="str">
        <f>IF(OR(B20&lt;&gt;"",J20&lt;&gt;""),IF($G$4="Recurso",IF(LEFT($G$5,1)="M",VLOOKUP($G$5,'Definición técnica de imagenes'!$A$3:$G$17,6,FALSE),IF($G$5="F1","","")),'Definición técnica de imagenes'!$F$16),"")</f>
        <v/>
      </c>
      <c r="J20" s="4"/>
      <c r="K20" s="13"/>
    </row>
    <row r="21" spans="1:11" s="71" customFormat="1">
      <c r="A21" s="2" t="str">
        <f t="shared" si="6"/>
        <v/>
      </c>
      <c r="B21" s="74"/>
      <c r="C21" s="9" t="str">
        <f t="shared" si="0"/>
        <v/>
      </c>
      <c r="D21" s="3"/>
      <c r="E21" s="3"/>
      <c r="F21" s="3" t="str">
        <f t="shared" si="1"/>
        <v/>
      </c>
      <c r="G21" s="3" t="str">
        <f>IF(F21&lt;&gt;"",IF($G$4="Recurso",IF(LEFT($G$5,1)="M",VLOOKUP($G$5,'Definición técnica de imagenes'!$A$3:$G$17,5,FALSE),IF($G$5="F1",'Definición técnica de imagenes'!$E$15,'Definición técnica de imagenes'!$F$13)),'Definición técnica de imagenes'!$E$16),"")</f>
        <v/>
      </c>
      <c r="H21" s="3" t="str">
        <f t="shared" si="2"/>
        <v/>
      </c>
      <c r="I21" s="3" t="str">
        <f>IF(OR(B21&lt;&gt;"",J21&lt;&gt;""),IF($G$4="Recurso",IF(LEFT($G$5,1)="M",VLOOKUP($G$5,'Definición técnica de imagenes'!$A$3:$G$17,6,FALSE),IF($G$5="F1","","")),'Definición técnica de imagenes'!$F$16),"")</f>
        <v/>
      </c>
      <c r="J21" s="13"/>
      <c r="K21" s="13"/>
    </row>
    <row r="22" spans="1:11" s="71" customFormat="1">
      <c r="A22" s="2" t="str">
        <f t="shared" si="6"/>
        <v/>
      </c>
      <c r="B22" s="11"/>
      <c r="C22" s="9" t="str">
        <f t="shared" si="0"/>
        <v/>
      </c>
      <c r="D22" s="3"/>
      <c r="E22" s="3"/>
      <c r="F22" s="3" t="str">
        <f t="shared" si="1"/>
        <v/>
      </c>
      <c r="G22" s="3" t="str">
        <f>IF(F22&lt;&gt;"",IF($G$4="Recurso",IF(LEFT($G$5,1)="M",VLOOKUP($G$5,'Definición técnica de imagenes'!$A$3:$G$17,5,FALSE),IF($G$5="F1",'Definición técnica de imagenes'!$E$15,'Definición técnica de imagenes'!$F$13)),'Definición técnica de imagenes'!$E$16),"")</f>
        <v/>
      </c>
      <c r="H22" s="3" t="str">
        <f t="shared" si="2"/>
        <v/>
      </c>
      <c r="I22" s="3" t="str">
        <f>IF(OR(B22&lt;&gt;"",J22&lt;&gt;""),IF($G$4="Recurso",IF(LEFT($G$5,1)="M",VLOOKUP($G$5,'Definición técnica de imagenes'!$A$3:$G$17,6,FALSE),IF($G$5="F1","","")),'Definición técnica de imagenes'!$F$16),"")</f>
        <v/>
      </c>
      <c r="J22" s="3"/>
      <c r="K22" s="4"/>
    </row>
    <row r="23" spans="1:11" s="71" customFormat="1">
      <c r="A23" s="2" t="str">
        <f t="shared" si="6"/>
        <v/>
      </c>
      <c r="B23" s="10"/>
      <c r="C23" s="10"/>
      <c r="D23" s="3"/>
      <c r="E23" s="3"/>
      <c r="F23" s="3" t="str">
        <f t="shared" si="1"/>
        <v/>
      </c>
      <c r="G23" s="3" t="str">
        <f>IF(F23&lt;&gt;"",IF($G$4="Recurso",IF(LEFT($G$5,1)="M",VLOOKUP($G$5,'Definición técnica de imagenes'!$A$3:$G$17,5,FALSE),IF($G$5="F1",'Definición técnica de imagenes'!$E$15,'Definición técnica de imagenes'!$F$13)),'Definición técnica de imagenes'!$E$16),"")</f>
        <v/>
      </c>
      <c r="H23" s="3" t="str">
        <f t="shared" si="2"/>
        <v/>
      </c>
      <c r="I23" s="3" t="str">
        <f>IF(OR(B23&lt;&gt;"",J23&lt;&gt;""),IF($G$4="Recurso",IF(LEFT($G$5,1)="M",VLOOKUP($G$5,'Definición técnica de imagenes'!$A$3:$G$17,6,FALSE),IF($G$5="F1","","")),'Definición técnica de imagenes'!$F$16),"")</f>
        <v/>
      </c>
      <c r="J23" s="4"/>
      <c r="K23" s="4"/>
    </row>
    <row r="24" spans="1:11" s="71" customFormat="1">
      <c r="A24" s="2" t="str">
        <f t="shared" si="6"/>
        <v/>
      </c>
      <c r="B24" s="9"/>
      <c r="C24" s="9"/>
      <c r="D24" s="3"/>
      <c r="E24" s="3"/>
      <c r="F24" s="3" t="str">
        <f t="shared" si="1"/>
        <v/>
      </c>
      <c r="G24" s="3" t="str">
        <f>IF(F24&lt;&gt;"",IF($G$4="Recurso",IF(LEFT($G$5,1)="M",VLOOKUP($G$5,'Definición técnica de imagenes'!$A$3:$G$17,5,FALSE),IF($G$5="F1",'Definición técnica de imagenes'!$E$15,'Definición técnica de imagenes'!$F$13)),'Definición técnica de imagenes'!$E$16),"")</f>
        <v/>
      </c>
      <c r="H24" s="3" t="str">
        <f t="shared" si="2"/>
        <v/>
      </c>
      <c r="I24" s="3" t="str">
        <f>IF(OR(B24&lt;&gt;"",J24&lt;&gt;""),IF($G$4="Recurso",IF(LEFT($G$5,1)="M",VLOOKUP($G$5,'Definición técnica de imagenes'!$A$3:$G$17,6,FALSE),IF($G$5="F1","","")),'Definición técnica de imagenes'!$F$16),"")</f>
        <v/>
      </c>
      <c r="J24" s="3"/>
      <c r="K24" s="3"/>
    </row>
    <row r="25" spans="1:11" s="71" customFormat="1">
      <c r="A25" s="2" t="str">
        <f t="shared" si="6"/>
        <v/>
      </c>
      <c r="B25" s="10"/>
      <c r="C25" s="10"/>
      <c r="D25" s="3"/>
      <c r="E25" s="3"/>
      <c r="F25" s="3" t="str">
        <f t="shared" si="1"/>
        <v/>
      </c>
      <c r="G25" s="3" t="str">
        <f>IF(F25&lt;&gt;"",IF($G$4="Recurso",IF(LEFT($G$5,1)="M",VLOOKUP($G$5,'Definición técnica de imagenes'!$A$3:$G$17,5,FALSE),IF($G$5="F1",'Definición técnica de imagenes'!$E$15,'Definición técnica de imagenes'!$F$13)),'Definición técnica de imagenes'!$E$16),"")</f>
        <v/>
      </c>
      <c r="H25" s="3" t="str">
        <f t="shared" si="2"/>
        <v/>
      </c>
      <c r="I25" s="3" t="str">
        <f>IF(OR(B25&lt;&gt;"",J25&lt;&gt;""),IF($G$4="Recurso",IF(LEFT($G$5,1)="M",VLOOKUP($G$5,'Definición técnica de imagenes'!$A$3:$G$17,6,FALSE),IF($G$5="F1","","")),'Definición técnica de imagenes'!$F$16),"")</f>
        <v/>
      </c>
      <c r="J25" s="3"/>
      <c r="K25" s="4"/>
    </row>
    <row r="26" spans="1:11" s="71" customFormat="1">
      <c r="A26" s="2" t="str">
        <f t="shared" si="6"/>
        <v/>
      </c>
      <c r="B26" s="10"/>
      <c r="C26" s="10"/>
      <c r="D26" s="3"/>
      <c r="E26" s="3"/>
      <c r="F26" s="3" t="str">
        <f t="shared" si="1"/>
        <v/>
      </c>
      <c r="G26" s="3" t="str">
        <f>IF(F26&lt;&gt;"",IF($G$4="Recurso",IF(LEFT($G$5,1)="M",VLOOKUP($G$5,'Definición técnica de imagenes'!$A$3:$G$17,5,FALSE),IF($G$5="F1",'Definición técnica de imagenes'!$E$15,'Definición técnica de imagenes'!$F$13)),'Definición técnica de imagenes'!$E$16),"")</f>
        <v/>
      </c>
      <c r="H26" s="3" t="str">
        <f t="shared" si="2"/>
        <v/>
      </c>
      <c r="I26" s="3" t="str">
        <f>IF(OR(B26&lt;&gt;"",J26&lt;&gt;""),IF($G$4="Recurso",IF(LEFT($G$5,1)="M",VLOOKUP($G$5,'Definición técnica de imagenes'!$A$3:$G$17,6,FALSE),IF($G$5="F1","","")),'Definición técnica de imagenes'!$F$16),"")</f>
        <v/>
      </c>
      <c r="J26" s="3"/>
      <c r="K26" s="4"/>
    </row>
    <row r="27" spans="1:11" s="71" customFormat="1">
      <c r="A27" s="2" t="str">
        <f t="shared" si="6"/>
        <v/>
      </c>
      <c r="B27" s="10"/>
      <c r="C27" s="10"/>
      <c r="D27" s="3"/>
      <c r="E27" s="3"/>
      <c r="F27" s="3" t="str">
        <f t="shared" si="1"/>
        <v/>
      </c>
      <c r="G27" s="3" t="str">
        <f>IF(F27&lt;&gt;"",IF($G$4="Recurso",IF(LEFT($G$5,1)="M",VLOOKUP($G$5,'Definición técnica de imagenes'!$A$3:$G$17,5,FALSE),IF($G$5="F1",'Definición técnica de imagenes'!$E$15,'Definición técnica de imagenes'!$F$13)),'Definición técnica de imagenes'!$E$16),"")</f>
        <v/>
      </c>
      <c r="H27" s="3" t="str">
        <f t="shared" si="2"/>
        <v/>
      </c>
      <c r="I27" s="3" t="str">
        <f>IF(OR(B27&lt;&gt;"",J27&lt;&gt;""),IF($G$4="Recurso",IF(LEFT($G$5,1)="M",VLOOKUP($G$5,'Definición técnica de imagenes'!$A$3:$G$17,6,FALSE),IF($G$5="F1","","")),'Definición técnica de imagenes'!$F$16),"")</f>
        <v/>
      </c>
      <c r="J27" s="4"/>
      <c r="K27" s="4"/>
    </row>
    <row r="28" spans="1:11" s="71" customFormat="1">
      <c r="A28" s="2" t="str">
        <f t="shared" si="6"/>
        <v/>
      </c>
      <c r="B28" s="9"/>
      <c r="C28" s="9"/>
      <c r="D28" s="3"/>
      <c r="E28" s="3"/>
      <c r="F28" s="3" t="str">
        <f t="shared" si="1"/>
        <v/>
      </c>
      <c r="G28" s="3" t="str">
        <f>IF(F28&lt;&gt;"",IF($G$4="Recurso",IF(LEFT($G$5,1)="M",VLOOKUP($G$5,'Definición técnica de imagenes'!$A$3:$G$17,5,FALSE),IF($G$5="F1",'Definición técnica de imagenes'!$E$15,'Definición técnica de imagenes'!$F$13)),'Definición técnica de imagenes'!$E$16),"")</f>
        <v/>
      </c>
      <c r="H28" s="3" t="str">
        <f t="shared" si="2"/>
        <v/>
      </c>
      <c r="I28" s="3" t="str">
        <f>IF(OR(B28&lt;&gt;"",J28&lt;&gt;""),IF($G$4="Recurso",IF(LEFT($G$5,1)="M",VLOOKUP($G$5,'Definición técnica de imagenes'!$A$3:$G$17,6,FALSE),IF($G$5="F1","","")),'Definición técnica de imagenes'!$F$16),"")</f>
        <v/>
      </c>
      <c r="J28" s="4"/>
      <c r="K28" s="4"/>
    </row>
    <row r="29" spans="1:11" s="71" customFormat="1">
      <c r="A29" s="2" t="str">
        <f t="shared" si="6"/>
        <v/>
      </c>
      <c r="B29" s="10"/>
      <c r="C29" s="10"/>
      <c r="D29" s="3"/>
      <c r="E29" s="3"/>
      <c r="F29" s="3" t="str">
        <f t="shared" si="1"/>
        <v/>
      </c>
      <c r="G29" s="3" t="str">
        <f>IF(F29&lt;&gt;"",IF($G$4="Recurso",IF(LEFT($G$5,1)="M",VLOOKUP($G$5,'Definición técnica de imagenes'!$A$3:$G$17,5,FALSE),IF($G$5="F1",'Definición técnica de imagenes'!$E$15,'Definición técnica de imagenes'!$F$13)),'Definición técnica de imagenes'!$E$16),"")</f>
        <v/>
      </c>
      <c r="H29" s="3" t="str">
        <f t="shared" si="2"/>
        <v/>
      </c>
      <c r="I29" s="3" t="str">
        <f>IF(OR(B29&lt;&gt;"",J29&lt;&gt;""),IF($G$4="Recurso",IF(LEFT($G$5,1)="M",VLOOKUP($G$5,'Definición técnica de imagenes'!$A$3:$G$17,6,FALSE),IF($G$5="F1","","")),'Definición técnica de imagenes'!$F$16),"")</f>
        <v/>
      </c>
      <c r="J29" s="4"/>
      <c r="K29" s="4"/>
    </row>
    <row r="30" spans="1:11" s="71" customFormat="1">
      <c r="A30" s="2" t="str">
        <f t="shared" si="6"/>
        <v/>
      </c>
      <c r="B30" s="10"/>
      <c r="C30" s="10"/>
      <c r="D30" s="3"/>
      <c r="E30" s="3"/>
      <c r="F30" s="3" t="str">
        <f t="shared" si="1"/>
        <v/>
      </c>
      <c r="G30" s="3" t="str">
        <f>IF(F30&lt;&gt;"",IF($G$4="Recurso",IF(LEFT($G$5,1)="M",VLOOKUP($G$5,'Definición técnica de imagenes'!$A$3:$G$17,5,FALSE),IF($G$5="F1",'Definición técnica de imagenes'!$E$15,'Definición técnica de imagenes'!$F$13)),'Definición técnica de imagenes'!$E$16),"")</f>
        <v/>
      </c>
      <c r="H30" s="3" t="str">
        <f t="shared" si="2"/>
        <v/>
      </c>
      <c r="I30" s="3" t="str">
        <f>IF(OR(B30&lt;&gt;"",J30&lt;&gt;""),IF($G$4="Recurso",IF(LEFT($G$5,1)="M",VLOOKUP($G$5,'Definición técnica de imagenes'!$A$3:$G$17,6,FALSE),IF($G$5="F1","","")),'Definición técnica de imagenes'!$F$16),"")</f>
        <v/>
      </c>
      <c r="J30" s="4"/>
      <c r="K30" s="4"/>
    </row>
    <row r="31" spans="1:11" s="71" customFormat="1">
      <c r="A31" s="2"/>
      <c r="B31" s="10"/>
      <c r="C31" s="10"/>
      <c r="D31" s="3"/>
      <c r="E31" s="3"/>
      <c r="F31" s="3" t="str">
        <f t="shared" si="1"/>
        <v/>
      </c>
      <c r="G31" s="3" t="str">
        <f>IF(F31&lt;&gt;"",IF($G$4="Recurso",IF(LEFT($G$5,1)="M",VLOOKUP($G$5,'Definición técnica de imagenes'!$A$3:$G$17,5,FALSE),IF($G$5="F1",'Definición técnica de imagenes'!$E$15,'Definición técnica de imagenes'!$F$13)),'Definición técnica de imagenes'!$E$16),"")</f>
        <v/>
      </c>
      <c r="H31" s="3" t="str">
        <f t="shared" si="2"/>
        <v/>
      </c>
      <c r="I31" s="3" t="str">
        <f>IF(OR(B31&lt;&gt;"",J31&lt;&gt;""),IF($G$4="Recurso",IF(LEFT($G$5,1)="M",VLOOKUP($G$5,'Definición técnica de imagenes'!$A$3:$G$17,6,FALSE),IF($G$5="F1","","")),'Definición técnica de imagenes'!$F$16),"")</f>
        <v/>
      </c>
      <c r="J31" s="4"/>
      <c r="K31" s="4"/>
    </row>
    <row r="32" spans="1:11" s="71" customFormat="1">
      <c r="A32" s="2"/>
      <c r="B32" s="10"/>
      <c r="C32" s="10"/>
      <c r="D32" s="3"/>
      <c r="E32" s="3"/>
      <c r="F32" s="3" t="str">
        <f t="shared" si="1"/>
        <v/>
      </c>
      <c r="G32" s="3" t="str">
        <f>IF(F32&lt;&gt;"",IF($G$4="Recurso",IF(LEFT($G$5,1)="M",VLOOKUP($G$5,'Definición técnica de imagenes'!$A$3:$G$17,5,FALSE),IF($G$5="F1",'Definición técnica de imagenes'!$E$15,'Definición técnica de imagenes'!$F$13)),'Definición técnica de imagenes'!$E$16),"")</f>
        <v/>
      </c>
      <c r="H32" s="3" t="str">
        <f t="shared" si="2"/>
        <v/>
      </c>
      <c r="I32" s="3" t="str">
        <f>IF(OR(B32&lt;&gt;"",J32&lt;&gt;""),IF($G$4="Recurso",IF(LEFT($G$5,1)="M",VLOOKUP($G$5,'Definición técnica de imagenes'!$A$3:$G$17,6,FALSE),IF($G$5="F1","","")),'Definición técnica de imagenes'!$F$16),"")</f>
        <v/>
      </c>
      <c r="J32" s="4"/>
      <c r="K32" s="4"/>
    </row>
    <row r="33" spans="1:11" s="71" customFormat="1">
      <c r="A33" s="2"/>
      <c r="B33" s="10"/>
      <c r="C33" s="10"/>
      <c r="D33" s="3"/>
      <c r="E33" s="3"/>
      <c r="F33" s="3" t="str">
        <f t="shared" si="1"/>
        <v/>
      </c>
      <c r="G33" s="3" t="str">
        <f>IF(F33&lt;&gt;"",IF($G$4="Recurso",IF(LEFT($G$5,1)="M",VLOOKUP($G$5,'Definición técnica de imagenes'!$A$3:$G$17,5,FALSE),IF($G$5="F1",'Definición técnica de imagenes'!$E$15,'Definición técnica de imagenes'!$F$13)),'Definición técnica de imagenes'!$E$16),"")</f>
        <v/>
      </c>
      <c r="H33" s="3" t="str">
        <f t="shared" si="2"/>
        <v/>
      </c>
      <c r="I33" s="3" t="str">
        <f>IF(OR(B33&lt;&gt;"",J33&lt;&gt;""),IF($G$4="Recurso",IF(LEFT($G$5,1)="M",VLOOKUP($G$5,'Definición técnica de imagenes'!$A$3:$G$17,6,FALSE),IF($G$5="F1","","")),'Definición técnica de imagenes'!$F$16),"")</f>
        <v/>
      </c>
      <c r="J33" s="4"/>
      <c r="K33" s="4"/>
    </row>
    <row r="34" spans="1:11" s="71" customFormat="1">
      <c r="A34" s="2"/>
      <c r="B34" s="10"/>
      <c r="C34" s="10"/>
      <c r="D34" s="3"/>
      <c r="E34" s="3"/>
      <c r="F34" s="3" t="str">
        <f t="shared" si="1"/>
        <v/>
      </c>
      <c r="G34" s="3" t="str">
        <f>IF(F34&lt;&gt;"",IF($G$4="Recurso",IF(LEFT($G$5,1)="M",VLOOKUP($G$5,'Definición técnica de imagenes'!$A$3:$G$17,5,FALSE),IF($G$5="F1",'Definición técnica de imagenes'!$E$15,'Definición técnica de imagenes'!$F$13)),'Definición técnica de imagenes'!$E$16),"")</f>
        <v/>
      </c>
      <c r="H34" s="3" t="str">
        <f t="shared" si="2"/>
        <v/>
      </c>
      <c r="I34" s="3" t="str">
        <f>IF(OR(B34&lt;&gt;"",J34&lt;&gt;""),IF($G$4="Recurso",IF(LEFT($G$5,1)="M",VLOOKUP($G$5,'Definición técnica de imagenes'!$A$3:$G$17,6,FALSE),IF($G$5="F1","","")),'Definición técnica de imagenes'!$F$16),"")</f>
        <v/>
      </c>
      <c r="J34" s="4"/>
      <c r="K34" s="4"/>
    </row>
    <row r="35" spans="1:11" s="71" customFormat="1">
      <c r="A35" s="2"/>
      <c r="B35" s="9"/>
      <c r="C35" s="9"/>
      <c r="D35" s="3"/>
      <c r="E35" s="3"/>
      <c r="F35" s="3" t="str">
        <f t="shared" si="1"/>
        <v/>
      </c>
      <c r="G35" s="3" t="str">
        <f>IF(F35&lt;&gt;"",IF($G$4="Recurso",IF(LEFT($G$5,1)="M",VLOOKUP($G$5,'Definición técnica de imagenes'!$A$3:$G$17,5,FALSE),IF($G$5="F1",'Definición técnica de imagenes'!$E$15,'Definición técnica de imagenes'!$F$13)),'Definición técnica de imagenes'!$E$16),"")</f>
        <v/>
      </c>
      <c r="H35" s="3" t="str">
        <f t="shared" si="2"/>
        <v/>
      </c>
      <c r="I35" s="3" t="str">
        <f>IF(OR(B35&lt;&gt;"",J35&lt;&gt;""),IF($G$4="Recurso",IF(LEFT($G$5,1)="M",VLOOKUP($G$5,'Definición técnica de imagenes'!$A$3:$G$17,6,FALSE),IF($G$5="F1","","")),'Definición técnica de imagenes'!$F$16),"")</f>
        <v/>
      </c>
      <c r="J35" s="3"/>
      <c r="K35" s="3"/>
    </row>
    <row r="36" spans="1:11" s="71" customFormat="1">
      <c r="A36" s="2"/>
      <c r="B36" s="12"/>
      <c r="C36" s="12"/>
      <c r="D36" s="3"/>
      <c r="E36" s="3"/>
      <c r="F36" s="3" t="str">
        <f t="shared" si="1"/>
        <v/>
      </c>
      <c r="G36" s="3" t="str">
        <f>IF(F36&lt;&gt;"",IF($G$4="Recurso",IF(LEFT($G$5,1)="M",VLOOKUP($G$5,'Definición técnica de imagenes'!$A$3:$G$17,5,FALSE),IF($G$5="F1",'Definición técnica de imagenes'!$E$15,'Definición técnica de imagenes'!$F$13)),'Definición técnica de imagenes'!$E$16),"")</f>
        <v/>
      </c>
      <c r="H36" s="3" t="str">
        <f t="shared" si="2"/>
        <v/>
      </c>
      <c r="I36" s="3" t="str">
        <f>IF(OR(B36&lt;&gt;"",J36&lt;&gt;""),IF($G$4="Recurso",IF(LEFT($G$5,1)="M",VLOOKUP($G$5,'Definición técnica de imagenes'!$A$3:$G$17,6,FALSE),IF($G$5="F1","","")),'Definición técnica de imagenes'!$F$16),"")</f>
        <v/>
      </c>
      <c r="J36" s="3"/>
      <c r="K36" s="3"/>
    </row>
    <row r="37" spans="1:11" s="71" customFormat="1">
      <c r="A37" s="2"/>
      <c r="B37" s="9"/>
      <c r="C37" s="9"/>
      <c r="D37" s="3"/>
      <c r="E37" s="3"/>
      <c r="F37" s="3" t="str">
        <f t="shared" si="1"/>
        <v/>
      </c>
      <c r="G37" s="3" t="str">
        <f>IF(F37&lt;&gt;"",IF($G$4="Recurso",IF(LEFT($G$5,1)="M",VLOOKUP($G$5,'Definición técnica de imagenes'!$A$3:$G$17,5,FALSE),IF($G$5="F1",'Definición técnica de imagenes'!$E$15,'Definición técnica de imagenes'!$F$13)),'Definición técnica de imagenes'!$E$16),"")</f>
        <v/>
      </c>
      <c r="H37" s="3" t="str">
        <f t="shared" si="2"/>
        <v/>
      </c>
      <c r="I37" s="3" t="str">
        <f>IF(OR(B37&lt;&gt;"",J37&lt;&gt;""),IF($G$4="Recurso",IF(LEFT($G$5,1)="M",VLOOKUP($G$5,'Definición técnica de imagenes'!$A$3:$G$17,6,FALSE),IF($G$5="F1","","")),'Definición técnica de imagenes'!$F$16),"")</f>
        <v/>
      </c>
      <c r="J37" s="5"/>
      <c r="K37" s="3"/>
    </row>
    <row r="38" spans="1:11" s="71" customFormat="1">
      <c r="A38" s="2"/>
      <c r="B38" s="12"/>
      <c r="C38" s="12"/>
      <c r="D38" s="3"/>
      <c r="E38" s="3"/>
      <c r="F38" s="3" t="str">
        <f t="shared" si="1"/>
        <v/>
      </c>
      <c r="G38" s="3" t="str">
        <f>IF(F38&lt;&gt;"",IF($G$4="Recurso",IF(LEFT($G$5,1)="M",VLOOKUP($G$5,'Definición técnica de imagenes'!$A$3:$G$17,5,FALSE),IF($G$5="F1",'Definición técnica de imagenes'!$E$15,'Definición técnica de imagenes'!$F$13)),'Definición técnica de imagenes'!$E$16),"")</f>
        <v/>
      </c>
      <c r="H38" s="3" t="str">
        <f t="shared" si="2"/>
        <v/>
      </c>
      <c r="I38" s="3" t="str">
        <f>IF(OR(B38&lt;&gt;"",J38&lt;&gt;""),IF($G$4="Recurso",IF(LEFT($G$5,1)="M",VLOOKUP($G$5,'Definición técnica de imagenes'!$A$3:$G$17,6,FALSE),IF($G$5="F1","","")),'Definición técnica de imagenes'!$F$16),"")</f>
        <v/>
      </c>
      <c r="J38" s="5"/>
      <c r="K38" s="3"/>
    </row>
    <row r="39" spans="1:11" s="71" customFormat="1">
      <c r="A39" s="2"/>
      <c r="B39" s="9"/>
      <c r="C39" s="9"/>
      <c r="D39" s="3"/>
      <c r="E39" s="3"/>
      <c r="F39" s="3" t="str">
        <f t="shared" si="1"/>
        <v/>
      </c>
      <c r="G39" s="3" t="str">
        <f>IF(F39&lt;&gt;"",IF($G$4="Recurso",IF(LEFT($G$5,1)="M",VLOOKUP($G$5,'Definición técnica de imagenes'!$A$3:$G$17,5,FALSE),IF($G$5="F1",'Definición técnica de imagenes'!$E$15,'Definición técnica de imagenes'!$F$13)),'Definición técnica de imagenes'!$E$16),"")</f>
        <v/>
      </c>
      <c r="H39" s="3" t="str">
        <f t="shared" si="2"/>
        <v/>
      </c>
      <c r="I39" s="3" t="str">
        <f>IF(OR(B39&lt;&gt;"",J39&lt;&gt;""),IF($G$4="Recurso",IF(LEFT($G$5,1)="M",VLOOKUP($G$5,'Definición técnica de imagenes'!$A$3:$G$17,6,FALSE),IF($G$5="F1","","")),'Definición técnica de imagenes'!$F$16),"")</f>
        <v/>
      </c>
      <c r="J39" s="3"/>
      <c r="K39" s="3"/>
    </row>
    <row r="40" spans="1:11" s="71" customFormat="1">
      <c r="A40" s="2"/>
      <c r="B40" s="9"/>
      <c r="C40" s="9"/>
      <c r="D40" s="3"/>
      <c r="E40" s="3"/>
      <c r="F40" s="3" t="str">
        <f t="shared" si="1"/>
        <v/>
      </c>
      <c r="G40" s="3" t="str">
        <f>IF(F40&lt;&gt;"",IF($G$4="Recurso",IF(LEFT($G$5,1)="M",VLOOKUP($G$5,'Definición técnica de imagenes'!$A$3:$G$17,5,FALSE),IF($G$5="F1",'Definición técnica de imagenes'!$E$15,'Definición técnica de imagenes'!$F$13)),'Definición técnica de imagenes'!$E$16),"")</f>
        <v/>
      </c>
      <c r="H40" s="3" t="str">
        <f t="shared" si="2"/>
        <v/>
      </c>
      <c r="I40" s="3" t="str">
        <f>IF(OR(B40&lt;&gt;"",J40&lt;&gt;""),IF($G$4="Recurso",IF(LEFT($G$5,1)="M",VLOOKUP($G$5,'Definición técnica de imagenes'!$A$3:$G$17,6,FALSE),IF($G$5="F1","","")),'Definición técnica de imagenes'!$F$16),"")</f>
        <v/>
      </c>
      <c r="J40" s="3"/>
      <c r="K40" s="3"/>
    </row>
    <row r="41" spans="1:11" s="71" customFormat="1">
      <c r="A41" s="2"/>
      <c r="B41" s="9"/>
      <c r="C41" s="9"/>
      <c r="D41" s="3"/>
      <c r="E41" s="3"/>
      <c r="F41" s="3" t="str">
        <f t="shared" si="1"/>
        <v/>
      </c>
      <c r="G41" s="3" t="str">
        <f>IF(F41&lt;&gt;"",IF($G$4="Recurso",IF(LEFT($G$5,1)="M",VLOOKUP($G$5,'Definición técnica de imagenes'!$A$3:$G$17,5,FALSE),IF($G$5="F1",'Definición técnica de imagenes'!$E$15,'Definición técnica de imagenes'!$F$13)),'Definición técnica de imagenes'!$E$16),"")</f>
        <v/>
      </c>
      <c r="H41" s="3" t="str">
        <f t="shared" si="2"/>
        <v/>
      </c>
      <c r="I41" s="3" t="str">
        <f>IF(OR(B41&lt;&gt;"",J41&lt;&gt;""),IF($G$4="Recurso",IF(LEFT($G$5,1)="M",VLOOKUP($G$5,'Definición técnica de imagenes'!$A$3:$G$17,6,FALSE),IF($G$5="F1","","")),'Definición técnica de imagenes'!$F$16),"")</f>
        <v/>
      </c>
      <c r="J41" s="3"/>
      <c r="K41" s="3"/>
    </row>
    <row r="42" spans="1:11" s="71" customFormat="1">
      <c r="A42" s="2"/>
      <c r="B42" s="9"/>
      <c r="C42" s="9"/>
      <c r="D42" s="3"/>
      <c r="E42" s="3"/>
      <c r="F42" s="3" t="str">
        <f t="shared" si="1"/>
        <v/>
      </c>
      <c r="G42" s="3" t="str">
        <f>IF(F42&lt;&gt;"",IF($G$4="Recurso",IF(LEFT($G$5,1)="M",VLOOKUP($G$5,'Definición técnica de imagenes'!$A$3:$G$17,5,FALSE),IF($G$5="F1",'Definición técnica de imagenes'!$E$15,'Definición técnica de imagenes'!$F$13)),'Definición técnica de imagenes'!$E$16),"")</f>
        <v/>
      </c>
      <c r="H42" s="3" t="str">
        <f t="shared" si="2"/>
        <v/>
      </c>
      <c r="I42" s="3" t="str">
        <f>IF(OR(B42&lt;&gt;"",J42&lt;&gt;""),IF($G$4="Recurso",IF(LEFT($G$5,1)="M",VLOOKUP($G$5,'Definición técnica de imagenes'!$A$3:$G$17,6,FALSE),IF($G$5="F1","","")),'Definición técnica de imagenes'!$F$16),"")</f>
        <v/>
      </c>
      <c r="J42" s="3"/>
      <c r="K42" s="3"/>
    </row>
    <row r="43" spans="1:11" s="71" customFormat="1">
      <c r="A43" s="2"/>
      <c r="B43" s="9"/>
      <c r="C43" s="9"/>
      <c r="D43" s="3"/>
      <c r="E43" s="3"/>
      <c r="F43" s="3" t="str">
        <f t="shared" si="1"/>
        <v/>
      </c>
      <c r="G43" s="3" t="str">
        <f>IF(F43&lt;&gt;"",IF($G$4="Recurso",IF(LEFT($G$5,1)="M",VLOOKUP($G$5,'Definición técnica de imagenes'!$A$3:$G$17,5,FALSE),IF($G$5="F1",'Definición técnica de imagenes'!$E$15,'Definición técnica de imagenes'!$F$13)),'Definición técnica de imagenes'!$E$16),"")</f>
        <v/>
      </c>
      <c r="H43" s="3" t="str">
        <f t="shared" si="2"/>
        <v/>
      </c>
      <c r="I43" s="3" t="str">
        <f>IF(OR(B43&lt;&gt;"",J43&lt;&gt;""),IF($G$4="Recurso",IF(LEFT($G$5,1)="M",VLOOKUP($G$5,'Definición técnica de imagenes'!$A$3:$G$17,6,FALSE),IF($G$5="F1","","")),'Definición técnica de imagenes'!$F$16),"")</f>
        <v/>
      </c>
      <c r="J43" s="3"/>
      <c r="K43" s="3"/>
    </row>
    <row r="44" spans="1:11" s="71" customFormat="1">
      <c r="A44" s="2"/>
      <c r="B44" s="9"/>
      <c r="C44" s="9"/>
      <c r="D44" s="3"/>
      <c r="E44" s="3"/>
      <c r="F44" s="3" t="str">
        <f t="shared" si="1"/>
        <v/>
      </c>
      <c r="G44" s="3" t="str">
        <f>IF(F44&lt;&gt;"",IF($G$4="Recurso",IF(LEFT($G$5,1)="M",VLOOKUP($G$5,'Definición técnica de imagenes'!$A$3:$G$17,5,FALSE),IF($G$5="F1",'Definición técnica de imagenes'!$E$15,'Definición técnica de imagenes'!$F$13)),'Definición técnica de imagenes'!$E$16),"")</f>
        <v/>
      </c>
      <c r="H44" s="3" t="str">
        <f t="shared" si="2"/>
        <v/>
      </c>
      <c r="I44" s="3" t="str">
        <f>IF(OR(B44&lt;&gt;"",J44&lt;&gt;""),IF($G$4="Recurso",IF(LEFT($G$5,1)="M",VLOOKUP($G$5,'Definición técnica de imagenes'!$A$3:$G$17,6,FALSE),IF($G$5="F1","","")),'Definición técnica de imagenes'!$F$16),"")</f>
        <v/>
      </c>
      <c r="J44" s="3"/>
      <c r="K44" s="3"/>
    </row>
    <row r="45" spans="1:11" s="71" customFormat="1">
      <c r="A45" s="2"/>
      <c r="B45" s="9"/>
      <c r="C45" s="9"/>
      <c r="D45" s="3"/>
      <c r="E45" s="3"/>
      <c r="F45" s="3" t="str">
        <f t="shared" si="1"/>
        <v/>
      </c>
      <c r="G45" s="3" t="str">
        <f>IF(F45&lt;&gt;"",IF($G$4="Recurso",IF(LEFT($G$5,1)="M",VLOOKUP($G$5,'Definición técnica de imagenes'!$A$3:$G$17,5,FALSE),IF($G$5="F1",'Definición técnica de imagenes'!$E$15,'Definición técnica de imagenes'!$F$13)),'Definición técnica de imagenes'!$E$16),"")</f>
        <v/>
      </c>
      <c r="H45" s="3" t="str">
        <f t="shared" si="2"/>
        <v/>
      </c>
      <c r="I45" s="3" t="str">
        <f>IF(OR(B45&lt;&gt;"",J45&lt;&gt;""),IF($G$4="Recurso",IF(LEFT($G$5,1)="M",VLOOKUP($G$5,'Definición técnica de imagenes'!$A$3:$G$17,6,FALSE),IF($G$5="F1","","")),'Definición técnica de imagenes'!$F$16),"")</f>
        <v/>
      </c>
      <c r="J45" s="3"/>
      <c r="K45" s="3"/>
    </row>
    <row r="46" spans="1:11" s="71" customFormat="1">
      <c r="A46" s="2"/>
      <c r="B46" s="9"/>
      <c r="C46" s="9"/>
      <c r="D46" s="3"/>
      <c r="E46" s="3"/>
      <c r="F46" s="3" t="str">
        <f t="shared" si="1"/>
        <v/>
      </c>
      <c r="G46" s="3" t="str">
        <f>IF(F46&lt;&gt;"",IF($G$4="Recurso",IF(LEFT($G$5,1)="M",VLOOKUP($G$5,'Definición técnica de imagenes'!$A$3:$G$17,5,FALSE),IF($G$5="F1",'Definición técnica de imagenes'!$E$15,'Definición técnica de imagenes'!$F$13)),'Definición técnica de imagenes'!$E$16),"")</f>
        <v/>
      </c>
      <c r="H46" s="3" t="str">
        <f t="shared" si="2"/>
        <v/>
      </c>
      <c r="I46" s="3" t="str">
        <f>IF(OR(B46&lt;&gt;"",J46&lt;&gt;""),IF($G$4="Recurso",IF(LEFT($G$5,1)="M",VLOOKUP($G$5,'Definición técnica de imagenes'!$A$3:$G$17,6,FALSE),IF($G$5="F1","","")),'Definición técnica de imagenes'!$F$16),"")</f>
        <v/>
      </c>
      <c r="J46" s="3"/>
      <c r="K46" s="3"/>
    </row>
    <row r="47" spans="1:11" s="71" customFormat="1">
      <c r="A47" s="2"/>
      <c r="B47" s="9"/>
      <c r="C47" s="9"/>
      <c r="D47" s="3"/>
      <c r="E47" s="3"/>
      <c r="F47" s="3" t="str">
        <f t="shared" si="1"/>
        <v/>
      </c>
      <c r="G47" s="3" t="str">
        <f>IF(F47&lt;&gt;"",IF($G$4="Recurso",IF(LEFT($G$5,1)="M",VLOOKUP($G$5,'Definición técnica de imagenes'!$A$3:$G$17,5,FALSE),IF($G$5="F1",'Definición técnica de imagenes'!$E$15,'Definición técnica de imagenes'!$F$13)),'Definición técnica de imagenes'!$E$16),"")</f>
        <v/>
      </c>
      <c r="H47" s="3" t="str">
        <f t="shared" si="2"/>
        <v/>
      </c>
      <c r="I47" s="3" t="str">
        <f>IF(OR(B47&lt;&gt;"",J47&lt;&gt;""),IF($G$4="Recurso",IF(LEFT($G$5,1)="M",VLOOKUP($G$5,'Definición técnica de imagenes'!$A$3:$G$17,6,FALSE),IF($G$5="F1","","")),'Definición técnica de imagenes'!$F$16),"")</f>
        <v/>
      </c>
      <c r="J47" s="3"/>
      <c r="K47" s="3"/>
    </row>
    <row r="48" spans="1:11" s="71" customFormat="1">
      <c r="A48" s="2"/>
      <c r="B48" s="9"/>
      <c r="C48" s="9"/>
      <c r="D48" s="3"/>
      <c r="E48" s="3"/>
      <c r="F48" s="3" t="str">
        <f t="shared" si="1"/>
        <v/>
      </c>
      <c r="G48" s="3" t="str">
        <f>IF(F48&lt;&gt;"",IF($G$4="Recurso",IF(LEFT($G$5,1)="M",VLOOKUP($G$5,'Definición técnica de imagenes'!$A$3:$G$17,5,FALSE),IF($G$5="F1",'Definición técnica de imagenes'!$E$15,'Definición técnica de imagenes'!$F$13)),'Definición técnica de imagenes'!$E$16),"")</f>
        <v/>
      </c>
      <c r="H48" s="3" t="str">
        <f t="shared" si="2"/>
        <v/>
      </c>
      <c r="I48" s="3" t="str">
        <f>IF(OR(B48&lt;&gt;"",J48&lt;&gt;""),IF($G$4="Recurso",IF(LEFT($G$5,1)="M",VLOOKUP($G$5,'Definición técnica de imagenes'!$A$3:$G$17,6,FALSE),IF($G$5="F1","","")),'Definición técnica de imagenes'!$F$16),"")</f>
        <v/>
      </c>
      <c r="J48" s="3"/>
      <c r="K48" s="3"/>
    </row>
    <row r="49" spans="1:11" s="71" customFormat="1">
      <c r="A49" s="2"/>
      <c r="B49" s="9"/>
      <c r="C49" s="9"/>
      <c r="D49" s="3"/>
      <c r="E49" s="3"/>
      <c r="F49" s="3" t="str">
        <f t="shared" si="1"/>
        <v/>
      </c>
      <c r="G49" s="3" t="str">
        <f>IF(F49&lt;&gt;"",IF($G$4="Recurso",IF(LEFT($G$5,1)="M",VLOOKUP($G$5,'Definición técnica de imagenes'!$A$3:$G$17,5,FALSE),IF($G$5="F1",'Definición técnica de imagenes'!$E$15,'Definición técnica de imagenes'!$F$13)),'Definición técnica de imagenes'!$E$16),"")</f>
        <v/>
      </c>
      <c r="H49" s="3" t="str">
        <f t="shared" si="2"/>
        <v/>
      </c>
      <c r="I49" s="3" t="str">
        <f>IF(OR(B49&lt;&gt;"",J49&lt;&gt;""),IF($G$4="Recurso",IF(LEFT($G$5,1)="M",VLOOKUP($G$5,'Definición técnica de imagenes'!$A$3:$G$17,6,FALSE),IF($G$5="F1","","")),'Definición técnica de imagenes'!$F$16),"")</f>
        <v/>
      </c>
      <c r="J49" s="3"/>
      <c r="K49" s="3"/>
    </row>
    <row r="50" spans="1:11" s="71" customFormat="1">
      <c r="A50" s="2"/>
      <c r="B50" s="9"/>
      <c r="C50" s="9"/>
      <c r="D50" s="3"/>
      <c r="E50" s="3"/>
      <c r="F50" s="3" t="str">
        <f t="shared" si="1"/>
        <v/>
      </c>
      <c r="G50" s="3" t="str">
        <f>IF(F50&lt;&gt;"",IF($G$4="Recurso",IF(LEFT($G$5,1)="M",VLOOKUP($G$5,'Definición técnica de imagenes'!$A$3:$G$17,5,FALSE),IF($G$5="F1",'Definición técnica de imagenes'!$E$15,'Definición técnica de imagenes'!$F$13)),'Definición técnica de imagenes'!$E$16),"")</f>
        <v/>
      </c>
      <c r="H50" s="3" t="str">
        <f t="shared" si="2"/>
        <v/>
      </c>
      <c r="I50" s="3" t="str">
        <f>IF(OR(B50&lt;&gt;"",J50&lt;&gt;""),IF($G$4="Recurso",IF(LEFT($G$5,1)="M",VLOOKUP($G$5,'Definición técnica de imagenes'!$A$3:$G$17,6,FALSE),IF($G$5="F1","","")),'Definición técnica de imagenes'!$F$16),"")</f>
        <v/>
      </c>
      <c r="J50" s="3"/>
      <c r="K50" s="3"/>
    </row>
    <row r="51" spans="1:11" s="71" customFormat="1">
      <c r="A51" s="2"/>
      <c r="B51" s="9"/>
      <c r="C51" s="9"/>
      <c r="D51" s="3"/>
      <c r="E51" s="3"/>
      <c r="F51" s="3" t="str">
        <f t="shared" si="1"/>
        <v/>
      </c>
      <c r="G51" s="3" t="str">
        <f>IF(F51&lt;&gt;"",IF($G$4="Recurso",IF(LEFT($G$5,1)="M",VLOOKUP($G$5,'Definición técnica de imagenes'!$A$3:$G$17,5,FALSE),IF($G$5="F1",'Definición técnica de imagenes'!$E$15,'Definición técnica de imagenes'!$F$13)),'Definición técnica de imagenes'!$E$16),"")</f>
        <v/>
      </c>
      <c r="H51" s="3" t="str">
        <f t="shared" si="2"/>
        <v/>
      </c>
      <c r="I51" s="3" t="str">
        <f>IF(OR(B51&lt;&gt;"",J51&lt;&gt;""),IF($G$4="Recurso",IF(LEFT($G$5,1)="M",VLOOKUP($G$5,'Definición técnica de imagenes'!$A$3:$G$17,6,FALSE),IF($G$5="F1","","")),'Definición técnica de imagenes'!$F$16),"")</f>
        <v/>
      </c>
      <c r="J51" s="3"/>
      <c r="K51" s="3"/>
    </row>
    <row r="52" spans="1:11" s="71" customFormat="1">
      <c r="A52" s="2"/>
      <c r="B52" s="9"/>
      <c r="C52" s="9"/>
      <c r="D52" s="3"/>
      <c r="E52" s="3"/>
      <c r="F52" s="3" t="str">
        <f t="shared" si="1"/>
        <v/>
      </c>
      <c r="G52" s="3" t="str">
        <f>IF(F52&lt;&gt;"",IF($G$4="Recurso",IF(LEFT($G$5,1)="M",VLOOKUP($G$5,'Definición técnica de imagenes'!$A$3:$G$17,5,FALSE),IF($G$5="F1",'Definición técnica de imagenes'!$E$15,'Definición técnica de imagenes'!$F$13)),'Definición técnica de imagenes'!$E$16),"")</f>
        <v/>
      </c>
      <c r="H52" s="3" t="str">
        <f t="shared" si="2"/>
        <v/>
      </c>
      <c r="I52" s="3" t="str">
        <f>IF(OR(B52&lt;&gt;"",J52&lt;&gt;""),IF($G$4="Recurso",IF(LEFT($G$5,1)="M",VLOOKUP($G$5,'Definición técnica de imagenes'!$A$3:$G$17,6,FALSE),IF($G$5="F1","","")),'Definición técnica de imagenes'!$F$16),"")</f>
        <v/>
      </c>
      <c r="J52" s="3"/>
      <c r="K52" s="3"/>
    </row>
    <row r="53" spans="1:11" s="71" customFormat="1">
      <c r="A53" s="2"/>
      <c r="B53" s="9"/>
      <c r="C53" s="9"/>
      <c r="D53" s="3"/>
      <c r="E53" s="3"/>
      <c r="F53" s="3" t="str">
        <f t="shared" si="1"/>
        <v/>
      </c>
      <c r="G53" s="3" t="str">
        <f>IF(F53&lt;&gt;"",IF($G$4="Recurso",IF(LEFT($G$5,1)="M",VLOOKUP($G$5,'Definición técnica de imagenes'!$A$3:$G$17,5,FALSE),IF($G$5="F1",'Definición técnica de imagenes'!$E$15,'Definición técnica de imagenes'!$F$13)),'Definición técnica de imagenes'!$E$16),"")</f>
        <v/>
      </c>
      <c r="H53" s="3" t="str">
        <f t="shared" si="2"/>
        <v/>
      </c>
      <c r="I53" s="3" t="str">
        <f>IF(OR(B53&lt;&gt;"",J53&lt;&gt;""),IF($G$4="Recurso",IF(LEFT($G$5,1)="M",VLOOKUP($G$5,'Definición técnica de imagenes'!$A$3:$G$17,6,FALSE),IF($G$5="F1","","")),'Definición técnica de imagenes'!$F$16),"")</f>
        <v/>
      </c>
      <c r="J53" s="3"/>
      <c r="K53" s="3"/>
    </row>
    <row r="54" spans="1:11" s="71" customFormat="1">
      <c r="A54" s="2"/>
      <c r="B54" s="9"/>
      <c r="C54" s="9"/>
      <c r="D54" s="3"/>
      <c r="E54" s="3"/>
      <c r="F54" s="3" t="str">
        <f t="shared" si="1"/>
        <v/>
      </c>
      <c r="G54" s="3" t="str">
        <f>IF(F54&lt;&gt;"",IF($G$4="Recurso",IF(LEFT($G$5,1)="M",VLOOKUP($G$5,'Definición técnica de imagenes'!$A$3:$G$17,5,FALSE),IF($G$5="F1",'Definición técnica de imagenes'!$E$15,'Definición técnica de imagenes'!$F$13)),'Definición técnica de imagenes'!$E$16),"")</f>
        <v/>
      </c>
      <c r="H54" s="3" t="str">
        <f t="shared" si="2"/>
        <v/>
      </c>
      <c r="I54" s="3" t="str">
        <f>IF(OR(B54&lt;&gt;"",J54&lt;&gt;""),IF($G$4="Recurso",IF(LEFT($G$5,1)="M",VLOOKUP($G$5,'Definición técnica de imagenes'!$A$3:$G$17,6,FALSE),IF($G$5="F1","","")),'Definición técnica de imagenes'!$F$16),"")</f>
        <v/>
      </c>
      <c r="J54" s="3"/>
      <c r="K54" s="3"/>
    </row>
    <row r="55" spans="1:11" s="71" customFormat="1">
      <c r="A55" s="2"/>
      <c r="B55" s="9"/>
      <c r="C55" s="9"/>
      <c r="D55" s="3"/>
      <c r="E55" s="3"/>
      <c r="F55" s="3" t="str">
        <f t="shared" si="1"/>
        <v/>
      </c>
      <c r="G55" s="3" t="str">
        <f>IF(F55&lt;&gt;"",IF($G$4="Recurso",IF(LEFT($G$5,1)="M",VLOOKUP($G$5,'Definición técnica de imagenes'!$A$3:$G$17,5,FALSE),IF($G$5="F1",'Definición técnica de imagenes'!$E$15,'Definición técnica de imagenes'!$F$13)),'Definición técnica de imagenes'!$E$16),"")</f>
        <v/>
      </c>
      <c r="H55" s="3" t="str">
        <f t="shared" si="2"/>
        <v/>
      </c>
      <c r="I55" s="3" t="str">
        <f>IF(OR(B55&lt;&gt;"",J55&lt;&gt;""),IF($G$4="Recurso",IF(LEFT($G$5,1)="M",VLOOKUP($G$5,'Definición técnica de imagenes'!$A$3:$G$17,6,FALSE),IF($G$5="F1","","")),'Definición técnica de imagenes'!$F$16),"")</f>
        <v/>
      </c>
      <c r="J55" s="3"/>
      <c r="K55" s="3"/>
    </row>
    <row r="56" spans="1:11" s="71" customFormat="1">
      <c r="A56" s="2"/>
      <c r="B56" s="9"/>
      <c r="C56" s="9"/>
      <c r="D56" s="3"/>
      <c r="E56" s="3"/>
      <c r="F56" s="3" t="str">
        <f t="shared" si="1"/>
        <v/>
      </c>
      <c r="G56" s="3" t="str">
        <f>IF(F56&lt;&gt;"",IF($G$4="Recurso",IF(LEFT($G$5,1)="M",VLOOKUP($G$5,'Definición técnica de imagenes'!$A$3:$G$17,5,FALSE),IF($G$5="F1",'Definición técnica de imagenes'!$E$15,'Definición técnica de imagenes'!$F$13)),'Definición técnica de imagenes'!$E$16),"")</f>
        <v/>
      </c>
      <c r="H56" s="3" t="str">
        <f t="shared" si="2"/>
        <v/>
      </c>
      <c r="I56" s="3" t="str">
        <f>IF(OR(B56&lt;&gt;"",J56&lt;&gt;""),IF($G$4="Recurso",IF(LEFT($G$5,1)="M",VLOOKUP($G$5,'Definición técnica de imagenes'!$A$3:$G$17,6,FALSE),IF($G$5="F1","","")),'Definición técnica de imagenes'!$F$16),"")</f>
        <v/>
      </c>
      <c r="J56" s="3"/>
      <c r="K56" s="3"/>
    </row>
    <row r="57" spans="1:11" s="71" customFormat="1">
      <c r="A57" s="2"/>
      <c r="B57" s="9"/>
      <c r="C57" s="9"/>
      <c r="D57" s="3"/>
      <c r="E57" s="3"/>
      <c r="F57" s="3" t="str">
        <f t="shared" si="1"/>
        <v/>
      </c>
      <c r="G57" s="3" t="str">
        <f>IF(F57&lt;&gt;"",IF($G$4="Recurso",IF(LEFT($G$5,1)="M",VLOOKUP($G$5,'Definición técnica de imagenes'!$A$3:$G$17,5,FALSE),IF($G$5="F1",'Definición técnica de imagenes'!$E$15,'Definición técnica de imagenes'!$F$13)),'Definición técnica de imagenes'!$E$16),"")</f>
        <v/>
      </c>
      <c r="H57" s="3" t="str">
        <f t="shared" si="2"/>
        <v/>
      </c>
      <c r="I57" s="3" t="str">
        <f>IF(OR(B57&lt;&gt;"",J57&lt;&gt;""),IF($G$4="Recurso",IF(LEFT($G$5,1)="M",VLOOKUP($G$5,'Definición técnica de imagenes'!$A$3:$G$17,6,FALSE),IF($G$5="F1","","")),'Definición técnica de imagenes'!$F$16),"")</f>
        <v/>
      </c>
      <c r="J57" s="3"/>
      <c r="K57" s="3"/>
    </row>
    <row r="58" spans="1:11" s="71" customFormat="1">
      <c r="A58" s="2"/>
      <c r="B58" s="9"/>
      <c r="C58" s="9"/>
      <c r="D58" s="3"/>
      <c r="E58" s="3"/>
      <c r="F58" s="3" t="str">
        <f t="shared" si="1"/>
        <v/>
      </c>
      <c r="G58" s="3" t="str">
        <f>IF(F58&lt;&gt;"",IF($G$4="Recurso",IF(LEFT($G$5,1)="M",VLOOKUP($G$5,'Definición técnica de imagenes'!$A$3:$G$17,5,FALSE),IF($G$5="F1",'Definición técnica de imagenes'!$E$15,'Definición técnica de imagenes'!$F$13)),'Definición técnica de imagenes'!$E$16),"")</f>
        <v/>
      </c>
      <c r="H58" s="3" t="str">
        <f t="shared" si="2"/>
        <v/>
      </c>
      <c r="I58" s="3" t="str">
        <f>IF(OR(B58&lt;&gt;"",J58&lt;&gt;""),IF($G$4="Recurso",IF(LEFT($G$5,1)="M",VLOOKUP($G$5,'Definición técnica de imagenes'!$A$3:$G$17,6,FALSE),IF($G$5="F1","","")),'Definición técnica de imagenes'!$F$16),"")</f>
        <v/>
      </c>
      <c r="J58" s="3"/>
      <c r="K58" s="3"/>
    </row>
    <row r="59" spans="1:11" s="71" customFormat="1">
      <c r="A59" s="2"/>
      <c r="B59" s="9"/>
      <c r="C59" s="9"/>
      <c r="D59" s="3"/>
      <c r="E59" s="3"/>
      <c r="F59" s="3" t="str">
        <f t="shared" si="1"/>
        <v/>
      </c>
      <c r="G59" s="3" t="str">
        <f>IF(F59&lt;&gt;"",IF($G$4="Recurso",IF(LEFT($G$5,1)="M",VLOOKUP($G$5,'Definición técnica de imagenes'!$A$3:$G$17,5,FALSE),IF($G$5="F1",'Definición técnica de imagenes'!$E$15,'Definición técnica de imagenes'!$F$13)),'Definición técnica de imagenes'!$E$16),"")</f>
        <v/>
      </c>
      <c r="H59" s="3" t="str">
        <f t="shared" si="2"/>
        <v/>
      </c>
      <c r="I59" s="3" t="str">
        <f>IF(OR(B59&lt;&gt;"",J59&lt;&gt;""),IF($G$4="Recurso",IF(LEFT($G$5,1)="M",VLOOKUP($G$5,'Definición técnica de imagenes'!$A$3:$G$17,6,FALSE),IF($G$5="F1","","")),'Definición técnica de imagenes'!$F$16),"")</f>
        <v/>
      </c>
      <c r="J59" s="3"/>
      <c r="K59" s="3"/>
    </row>
    <row r="60" spans="1:11" s="71" customFormat="1">
      <c r="A60" s="2"/>
      <c r="B60" s="9"/>
      <c r="C60" s="9"/>
      <c r="D60" s="3"/>
      <c r="E60" s="3"/>
      <c r="F60" s="3" t="str">
        <f t="shared" si="1"/>
        <v/>
      </c>
      <c r="G60" s="3" t="str">
        <f>IF(F60&lt;&gt;"",IF($G$4="Recurso",IF(LEFT($G$5,1)="M",VLOOKUP($G$5,'Definición técnica de imagenes'!$A$3:$G$17,5,FALSE),IF($G$5="F1",'Definición técnica de imagenes'!$E$15,'Definición técnica de imagenes'!$F$13)),'Definición técnica de imagenes'!$E$16),"")</f>
        <v/>
      </c>
      <c r="H60" s="3" t="str">
        <f t="shared" si="2"/>
        <v/>
      </c>
      <c r="I60" s="3" t="str">
        <f>IF(OR(B60&lt;&gt;"",J60&lt;&gt;""),IF($G$4="Recurso",IF(LEFT($G$5,1)="M",VLOOKUP($G$5,'Definición técnica de imagenes'!$A$3:$G$17,6,FALSE),IF($G$5="F1","","")),'Definición técnica de imagenes'!$F$16),"")</f>
        <v/>
      </c>
      <c r="J60" s="3"/>
      <c r="K60" s="3"/>
    </row>
    <row r="61" spans="1:11" s="71" customFormat="1">
      <c r="A61" s="2"/>
      <c r="B61" s="9"/>
      <c r="C61" s="9"/>
      <c r="D61" s="3"/>
      <c r="E61" s="3"/>
      <c r="F61" s="3" t="str">
        <f t="shared" si="1"/>
        <v/>
      </c>
      <c r="G61" s="3" t="str">
        <f>IF(F61&lt;&gt;"",IF($G$4="Recurso",IF(LEFT($G$5,1)="M",VLOOKUP($G$5,'Definición técnica de imagenes'!$A$3:$G$17,5,FALSE),IF($G$5="F1",'Definición técnica de imagenes'!$E$15,'Definición técnica de imagenes'!$F$13)),'Definición técnica de imagenes'!$E$16),"")</f>
        <v/>
      </c>
      <c r="H61" s="3" t="str">
        <f t="shared" si="2"/>
        <v/>
      </c>
      <c r="I61" s="3" t="str">
        <f>IF(OR(B61&lt;&gt;"",J61&lt;&gt;""),IF($G$4="Recurso",IF(LEFT($G$5,1)="M",VLOOKUP($G$5,'Definición técnica de imagenes'!$A$3:$G$17,6,FALSE),IF($G$5="F1","","")),'Definición técnica de imagenes'!$F$16),"")</f>
        <v/>
      </c>
      <c r="J61" s="3"/>
      <c r="K61" s="3"/>
    </row>
    <row r="62" spans="1:11" s="71" customFormat="1">
      <c r="A62" s="2"/>
      <c r="B62" s="2"/>
      <c r="C62" s="2"/>
      <c r="D62" s="3"/>
      <c r="E62" s="3"/>
      <c r="F62" s="3" t="str">
        <f t="shared" si="1"/>
        <v/>
      </c>
      <c r="G62" s="3" t="str">
        <f>IF(F62&lt;&gt;"",IF($G$4="Recurso",IF(LEFT($G$5,1)="M",VLOOKUP($G$5,'Definición técnica de imagenes'!$A$3:$G$17,5,FALSE),IF($G$5="F1",'Definición técnica de imagenes'!$E$15,'Definición técnica de imagenes'!$F$13)),'Definición técnica de imagenes'!$E$16),"")</f>
        <v/>
      </c>
      <c r="H62" s="3" t="str">
        <f t="shared" si="2"/>
        <v/>
      </c>
      <c r="I62" s="3" t="str">
        <f>IF(OR(B62&lt;&gt;"",J62&lt;&gt;""),IF($G$4="Recurso",IF(LEFT($G$5,1)="M",VLOOKUP($G$5,'Definición técnica de imagenes'!$A$3:$G$17,6,FALSE),IF($G$5="F1","","")),'Definición técnica de imagenes'!$F$16),"")</f>
        <v/>
      </c>
      <c r="J62" s="3"/>
      <c r="K62" s="3"/>
    </row>
    <row r="63" spans="1:11" s="71" customFormat="1">
      <c r="A63" s="2"/>
      <c r="B63" s="2"/>
      <c r="C63" s="2"/>
      <c r="D63" s="3"/>
      <c r="E63" s="3"/>
      <c r="F63" s="3" t="str">
        <f t="shared" si="1"/>
        <v/>
      </c>
      <c r="G63" s="3" t="str">
        <f>IF(F63&lt;&gt;"",IF($G$4="Recurso",IF(LEFT($G$5,1)="M",VLOOKUP($G$5,'Definición técnica de imagenes'!$A$3:$G$17,5,FALSE),IF($G$5="F1",'Definición técnica de imagenes'!$E$15,'Definición técnica de imagenes'!$F$13)),'Definición técnica de imagenes'!$E$16),"")</f>
        <v/>
      </c>
      <c r="H63" s="3" t="str">
        <f t="shared" si="2"/>
        <v/>
      </c>
      <c r="I63" s="3" t="str">
        <f>IF(OR(B63&lt;&gt;"",J63&lt;&gt;""),IF($G$4="Recurso",IF(LEFT($G$5,1)="M",VLOOKUP($G$5,'Definición técnica de imagenes'!$A$3:$G$17,6,FALSE),IF($G$5="F1","","")),'Definición técnica de imagenes'!$F$16),"")</f>
        <v/>
      </c>
      <c r="J63" s="3"/>
      <c r="K63" s="3"/>
    </row>
    <row r="64" spans="1:11" s="71" customFormat="1">
      <c r="A64" s="2"/>
      <c r="B64" s="2"/>
      <c r="C64" s="2"/>
      <c r="D64" s="3"/>
      <c r="E64" s="3"/>
      <c r="F64" s="3" t="str">
        <f t="shared" si="1"/>
        <v/>
      </c>
      <c r="G64" s="3" t="str">
        <f>IF(F64&lt;&gt;"",IF($G$4="Recurso",IF(LEFT($G$5,1)="M",VLOOKUP($G$5,'Definición técnica de imagenes'!$A$3:$G$17,5,FALSE),IF($G$5="F1",'Definición técnica de imagenes'!$E$15,'Definición técnica de imagenes'!$F$13)),'Definición técnica de imagenes'!$E$16),"")</f>
        <v/>
      </c>
      <c r="H64" s="3" t="str">
        <f t="shared" si="2"/>
        <v/>
      </c>
      <c r="I64" s="3" t="str">
        <f>IF(OR(B64&lt;&gt;"",J64&lt;&gt;""),IF($G$4="Recurso",IF(LEFT($G$5,1)="M",VLOOKUP($G$5,'Definición técnica de imagenes'!$A$3:$G$17,6,FALSE),IF($G$5="F1","","")),'Definición técnica de imagenes'!$F$16),"")</f>
        <v/>
      </c>
      <c r="J64" s="3"/>
      <c r="K64" s="3"/>
    </row>
    <row r="65" spans="1:11" s="71" customFormat="1">
      <c r="A65" s="2"/>
      <c r="B65" s="2"/>
      <c r="C65" s="2"/>
      <c r="D65" s="3"/>
      <c r="E65" s="3"/>
      <c r="F65" s="3" t="str">
        <f t="shared" si="1"/>
        <v/>
      </c>
      <c r="G65" s="3" t="str">
        <f>IF(F65&lt;&gt;"",IF($G$4="Recurso",IF(LEFT($G$5,1)="M",VLOOKUP($G$5,'Definición técnica de imagenes'!$A$3:$G$17,5,FALSE),IF($G$5="F1",'Definición técnica de imagenes'!$E$15,'Definición técnica de imagenes'!$F$13)),'Definición técnica de imagenes'!$E$16),"")</f>
        <v/>
      </c>
      <c r="H65" s="3" t="str">
        <f t="shared" si="2"/>
        <v/>
      </c>
      <c r="I65" s="3" t="str">
        <f>IF(OR(B65&lt;&gt;"",J65&lt;&gt;""),IF($G$4="Recurso",IF(LEFT($G$5,1)="M",VLOOKUP($G$5,'Definición técnica de imagenes'!$A$3:$G$17,6,FALSE),IF($G$5="F1","","")),'Definición técnica de imagenes'!$F$16),"")</f>
        <v/>
      </c>
      <c r="J65" s="3"/>
      <c r="K65" s="3"/>
    </row>
    <row r="66" spans="1:11" s="71" customFormat="1">
      <c r="A66" s="2"/>
      <c r="B66" s="2"/>
      <c r="C66" s="2"/>
      <c r="D66" s="3"/>
      <c r="E66" s="3"/>
      <c r="F66" s="3" t="str">
        <f t="shared" si="1"/>
        <v/>
      </c>
      <c r="G66" s="3" t="str">
        <f>IF(F66&lt;&gt;"",IF($G$4="Recurso",IF(LEFT($G$5,1)="M",VLOOKUP($G$5,'Definición técnica de imagenes'!$A$3:$G$17,5,FALSE),IF($G$5="F1",'Definición técnica de imagenes'!$E$15,'Definición técnica de imagenes'!$F$13)),'Definición técnica de imagenes'!$E$16),"")</f>
        <v/>
      </c>
      <c r="H66" s="3" t="str">
        <f t="shared" si="2"/>
        <v/>
      </c>
      <c r="I66" s="3" t="str">
        <f>IF(OR(B66&lt;&gt;"",J66&lt;&gt;""),IF($G$4="Recurso",IF(LEFT($G$5,1)="M",VLOOKUP($G$5,'Definición técnica de imagenes'!$A$3:$G$17,6,FALSE),IF($G$5="F1","","")),'Definición técnica de imagenes'!$F$16),"")</f>
        <v/>
      </c>
      <c r="J66" s="3"/>
      <c r="K66" s="3"/>
    </row>
    <row r="67" spans="1:11" s="71" customFormat="1">
      <c r="A67" s="2"/>
      <c r="B67" s="2"/>
      <c r="C67" s="2"/>
      <c r="D67" s="3"/>
      <c r="E67" s="3"/>
      <c r="F67" s="3" t="str">
        <f t="shared" si="1"/>
        <v/>
      </c>
      <c r="G67" s="3" t="str">
        <f>IF(F67&lt;&gt;"",IF($G$4="Recurso",IF(LEFT($G$5,1)="M",VLOOKUP($G$5,'Definición técnica de imagenes'!$A$3:$G$17,5,FALSE),IF($G$5="F1",'Definición técnica de imagenes'!$E$15,'Definición técnica de imagenes'!$F$13)),'Definición técnica de imagenes'!$E$16),"")</f>
        <v/>
      </c>
      <c r="H67" s="3" t="str">
        <f t="shared" si="2"/>
        <v/>
      </c>
      <c r="I67" s="3" t="str">
        <f>IF(OR(B67&lt;&gt;"",J67&lt;&gt;""),IF($G$4="Recurso",IF(LEFT($G$5,1)="M",VLOOKUP($G$5,'Definición técnica de imagenes'!$A$3:$G$17,6,FALSE),IF($G$5="F1","","")),'Definición técnica de imagenes'!$F$16),"")</f>
        <v/>
      </c>
      <c r="J67" s="3"/>
      <c r="K67" s="3"/>
    </row>
    <row r="68" spans="1:11" s="71" customFormat="1">
      <c r="A68" s="2"/>
      <c r="B68" s="2"/>
      <c r="C68" s="2"/>
      <c r="D68" s="3"/>
      <c r="E68" s="3"/>
      <c r="F68" s="3" t="str">
        <f t="shared" si="1"/>
        <v/>
      </c>
      <c r="G68" s="3" t="str">
        <f>IF(F68&lt;&gt;"",IF($G$4="Recurso",IF(LEFT($G$5,1)="M",VLOOKUP($G$5,'Definición técnica de imagenes'!$A$3:$G$17,5,FALSE),IF($G$5="F1",'Definición técnica de imagenes'!$E$15,'Definición técnica de imagenes'!$F$13)),'Definición técnica de imagenes'!$E$16),"")</f>
        <v/>
      </c>
      <c r="H68" s="3" t="str">
        <f t="shared" si="2"/>
        <v/>
      </c>
      <c r="I68" s="3" t="str">
        <f>IF(OR(B68&lt;&gt;"",J68&lt;&gt;""),IF($G$4="Recurso",IF(LEFT($G$5,1)="M",VLOOKUP($G$5,'Definición técnica de imagenes'!$A$3:$G$17,6,FALSE),IF($G$5="F1","","")),'Definición técnica de imagenes'!$F$16),"")</f>
        <v/>
      </c>
      <c r="J68" s="3"/>
      <c r="K68" s="3"/>
    </row>
    <row r="69" spans="1:11" s="71" customFormat="1">
      <c r="A69" s="2"/>
      <c r="B69" s="2"/>
      <c r="C69" s="2"/>
      <c r="D69" s="3"/>
      <c r="E69" s="3"/>
      <c r="F69" s="3" t="str">
        <f t="shared" si="1"/>
        <v/>
      </c>
      <c r="G69" s="3" t="str">
        <f>IF(F69&lt;&gt;"",IF($G$4="Recurso",IF(LEFT($G$5,1)="M",VLOOKUP($G$5,'Definición técnica de imagenes'!$A$3:$G$17,5,FALSE),IF($G$5="F1",'Definición técnica de imagenes'!$E$15,'Definición técnica de imagenes'!$F$13)),'Definición técnica de imagenes'!$E$16),"")</f>
        <v/>
      </c>
      <c r="H69" s="3" t="str">
        <f t="shared" si="2"/>
        <v/>
      </c>
      <c r="I69" s="3" t="str">
        <f>IF(OR(B69&lt;&gt;"",J69&lt;&gt;""),IF($G$4="Recurso",IF(LEFT($G$5,1)="M",VLOOKUP($G$5,'Definición técnica de imagenes'!$A$3:$G$17,6,FALSE),IF($G$5="F1","","")),'Definición técnica de imagenes'!$F$16),"")</f>
        <v/>
      </c>
      <c r="J69" s="3"/>
      <c r="K69" s="3"/>
    </row>
    <row r="70" spans="1:11" s="71" customFormat="1">
      <c r="A70" s="2"/>
      <c r="B70" s="2"/>
      <c r="C70" s="2"/>
      <c r="D70" s="3"/>
      <c r="E70" s="3"/>
      <c r="F70" s="3" t="str">
        <f t="shared" si="1"/>
        <v/>
      </c>
      <c r="G70" s="3" t="str">
        <f>IF(F70&lt;&gt;"",IF($G$4="Recurso",IF(LEFT($G$5,1)="M",VLOOKUP($G$5,'Definición técnica de imagenes'!$A$3:$G$17,5,FALSE),IF($G$5="F1",'Definición técnica de imagenes'!$E$15,'Definición técnica de imagenes'!$F$13)),'Definición técnica de imagenes'!$E$16),"")</f>
        <v/>
      </c>
      <c r="H70" s="3" t="str">
        <f t="shared" si="2"/>
        <v/>
      </c>
      <c r="I70" s="3" t="str">
        <f>IF(OR(B70&lt;&gt;"",J70&lt;&gt;""),IF($G$4="Recurso",IF(LEFT($G$5,1)="M",VLOOKUP($G$5,'Definición técnica de imagenes'!$A$3:$G$17,6,FALSE),IF($G$5="F1","","")),'Definición técnica de imagenes'!$F$16),"")</f>
        <v/>
      </c>
      <c r="J70" s="3"/>
      <c r="K70" s="3"/>
    </row>
    <row r="71" spans="1:11" s="71" customFormat="1">
      <c r="A71" s="2"/>
      <c r="B71" s="2"/>
      <c r="C71" s="2"/>
      <c r="D71" s="3"/>
      <c r="E71" s="3"/>
      <c r="F71" s="3" t="str">
        <f t="shared" si="1"/>
        <v/>
      </c>
      <c r="G71" s="3" t="str">
        <f>IF(F71&lt;&gt;"",IF($G$4="Recurso",IF(LEFT($G$5,1)="M",VLOOKUP($G$5,'Definición técnica de imagenes'!$A$3:$G$17,5,FALSE),IF($G$5="F1",'Definición técnica de imagenes'!$E$15,'Definición técnica de imagenes'!$F$13)),'Definición técnica de imagenes'!$E$16),"")</f>
        <v/>
      </c>
      <c r="H71" s="3" t="str">
        <f t="shared" si="2"/>
        <v/>
      </c>
      <c r="I71" s="3" t="str">
        <f>IF(OR(B71&lt;&gt;"",J71&lt;&gt;""),IF($G$4="Recurso",IF(LEFT($G$5,1)="M",VLOOKUP($G$5,'Definición técnica de imagenes'!$A$3:$G$17,6,FALSE),IF($G$5="F1","","")),'Definición técnica de imagenes'!$F$16),"")</f>
        <v/>
      </c>
      <c r="J71" s="3"/>
      <c r="K71" s="3"/>
    </row>
    <row r="72" spans="1:11" s="71" customFormat="1">
      <c r="A72" s="2"/>
      <c r="B72" s="2"/>
      <c r="C72" s="2"/>
      <c r="D72" s="3"/>
      <c r="E72" s="3"/>
      <c r="F72" s="3" t="str">
        <f t="shared" si="1"/>
        <v/>
      </c>
      <c r="G72" s="3" t="str">
        <f>IF(F72&lt;&gt;"",IF($G$4="Recurso",IF(LEFT($G$5,1)="M",VLOOKUP($G$5,'Definición técnica de imagenes'!$A$3:$G$17,5,FALSE),IF($G$5="F1",'Definición técnica de imagenes'!$E$15,'Definición técnica de imagenes'!$F$13)),'Definición técnica de imagenes'!$E$16),"")</f>
        <v/>
      </c>
      <c r="H72" s="3" t="str">
        <f t="shared" si="2"/>
        <v/>
      </c>
      <c r="I72" s="3" t="str">
        <f>IF(OR(B72&lt;&gt;"",J72&lt;&gt;""),IF($G$4="Recurso",IF(LEFT($G$5,1)="M",VLOOKUP($G$5,'Definición técnica de imagenes'!$A$3:$G$17,6,FALSE),IF($G$5="F1","","")),'Definición técnica de imagenes'!$F$16),"")</f>
        <v/>
      </c>
      <c r="J72" s="3"/>
      <c r="K72" s="3"/>
    </row>
    <row r="73" spans="1:11" s="71" customFormat="1">
      <c r="A73" s="2"/>
      <c r="B73" s="2"/>
      <c r="C73" s="2"/>
      <c r="D73" s="3"/>
      <c r="E73" s="3"/>
      <c r="F73" s="3" t="str">
        <f t="shared" si="1"/>
        <v/>
      </c>
      <c r="G73" s="3" t="str">
        <f>IF(F73&lt;&gt;"",IF($G$4="Recurso",IF(LEFT($G$5,1)="M",VLOOKUP($G$5,'Definición técnica de imagenes'!$A$3:$G$17,5,FALSE),IF($G$5="F1",'Definición técnica de imagenes'!$E$15,'Definición técnica de imagenes'!$F$13)),'Definición técnica de imagenes'!$E$16),"")</f>
        <v/>
      </c>
      <c r="H73" s="3" t="str">
        <f t="shared" si="2"/>
        <v/>
      </c>
      <c r="I73" s="3" t="str">
        <f>IF(OR(B73&lt;&gt;"",J73&lt;&gt;""),IF($G$4="Recurso",IF(LEFT($G$5,1)="M",VLOOKUP($G$5,'Definición técnica de imagenes'!$A$3:$G$17,6,FALSE),IF($G$5="F1","","")),'Definición técnica de imagenes'!$F$16),"")</f>
        <v/>
      </c>
      <c r="J73" s="3"/>
      <c r="K73" s="3"/>
    </row>
    <row r="74" spans="1:11" s="71" customFormat="1">
      <c r="A74" s="2"/>
      <c r="B74" s="2"/>
      <c r="C74" s="2"/>
      <c r="D74" s="3"/>
      <c r="E74" s="3"/>
      <c r="F74" s="3" t="str">
        <f t="shared" si="1"/>
        <v/>
      </c>
      <c r="G74" s="3" t="str">
        <f>IF(F74&lt;&gt;"",IF($G$4="Recurso",IF(LEFT($G$5,1)="M",VLOOKUP($G$5,'Definición técnica de imagenes'!$A$3:$G$17,5,FALSE),IF($G$5="F1",'Definición técnica de imagenes'!$E$15,'Definición técnica de imagenes'!$F$13)),'Definición técnica de imagenes'!$E$16),"")</f>
        <v/>
      </c>
      <c r="H74" s="3" t="str">
        <f t="shared" si="2"/>
        <v/>
      </c>
      <c r="I74" s="3" t="str">
        <f>IF(OR(B74&lt;&gt;"",J74&lt;&gt;""),IF($G$4="Recurso",IF(LEFT($G$5,1)="M",VLOOKUP($G$5,'Definición técnica de imagenes'!$A$3:$G$17,6,FALSE),IF($G$5="F1","","")),'Definición técnica de imagenes'!$F$16),"")</f>
        <v/>
      </c>
      <c r="J74" s="3"/>
      <c r="K74" s="3"/>
    </row>
    <row r="75" spans="1:11" s="71" customFormat="1">
      <c r="A75" s="2"/>
      <c r="B75" s="2"/>
      <c r="C75" s="2"/>
      <c r="D75" s="3"/>
      <c r="E75" s="3"/>
      <c r="F75" s="3" t="str">
        <f t="shared" ref="F75:F108" si="7">IF(OR(B75&lt;&gt;"",J75&lt;&gt;""),CONCATENATE($C$7,"_",$A75,IF($G$4="Cuaderno de Estudio","_small",CONCATENATE(IF(I75="","","n"),IF(LEFT($G$5,1)="F",".jpg",".png")))),"")</f>
        <v/>
      </c>
      <c r="G75" s="3" t="str">
        <f>IF(F75&lt;&gt;"",IF($G$4="Recurso",IF(LEFT($G$5,1)="M",VLOOKUP($G$5,'Definición técnica de imagenes'!$A$3:$G$17,5,FALSE),IF($G$5="F1",'Definición técnica de imagenes'!$E$15,'Definición técnica de imagenes'!$F$13)),'Definición técnica de imagenes'!$E$16),"")</f>
        <v/>
      </c>
      <c r="H75" s="3" t="str">
        <f t="shared" ref="H75:H108" si="8">IF(I75&lt;&gt;"",IF(OR(B75&lt;&gt;"",J75&lt;&gt;""),CONCATENATE($C$7,"_",$A75,IF($G$4="Cuaderno de Estudio","_zoom",CONCATENATE("a",IF(LEFT($G$5,1)="F",".jpg",".png")))),""),"")</f>
        <v/>
      </c>
      <c r="I75" s="3" t="str">
        <f>IF(OR(B75&lt;&gt;"",J75&lt;&gt;""),IF($G$4="Recurso",IF(LEFT($G$5,1)="M",VLOOKUP($G$5,'Definición técnica de imagenes'!$A$3:$G$17,6,FALSE),IF($G$5="F1","","")),'Definición técnica de imagenes'!$F$16),"")</f>
        <v/>
      </c>
      <c r="J75" s="3"/>
      <c r="K75" s="3"/>
    </row>
    <row r="76" spans="1:11" s="71" customFormat="1">
      <c r="A76" s="2"/>
      <c r="B76" s="2"/>
      <c r="C76" s="2"/>
      <c r="D76" s="3"/>
      <c r="E76" s="3"/>
      <c r="F76" s="3" t="str">
        <f t="shared" si="7"/>
        <v/>
      </c>
      <c r="G76" s="3" t="str">
        <f>IF(F76&lt;&gt;"",IF($G$4="Recurso",IF(LEFT($G$5,1)="M",VLOOKUP($G$5,'Definición técnica de imagenes'!$A$3:$G$17,5,FALSE),IF($G$5="F1",'Definición técnica de imagenes'!$E$15,'Definición técnica de imagenes'!$F$13)),'Definición técnica de imagenes'!$E$16),"")</f>
        <v/>
      </c>
      <c r="H76" s="3" t="str">
        <f t="shared" si="8"/>
        <v/>
      </c>
      <c r="I76" s="3" t="str">
        <f>IF(OR(B76&lt;&gt;"",J76&lt;&gt;""),IF($G$4="Recurso",IF(LEFT($G$5,1)="M",VLOOKUP($G$5,'Definición técnica de imagenes'!$A$3:$G$17,6,FALSE),IF($G$5="F1","","")),'Definición técnica de imagenes'!$F$16),"")</f>
        <v/>
      </c>
      <c r="J76" s="3"/>
      <c r="K76" s="3"/>
    </row>
    <row r="77" spans="1:11" s="71" customFormat="1">
      <c r="A77" s="2"/>
      <c r="B77" s="2"/>
      <c r="C77" s="2"/>
      <c r="D77" s="3"/>
      <c r="E77" s="3"/>
      <c r="F77" s="3" t="str">
        <f t="shared" si="7"/>
        <v/>
      </c>
      <c r="G77" s="3" t="str">
        <f>IF(F77&lt;&gt;"",IF($G$4="Recurso",IF(LEFT($G$5,1)="M",VLOOKUP($G$5,'Definición técnica de imagenes'!$A$3:$G$17,5,FALSE),IF($G$5="F1",'Definición técnica de imagenes'!$E$15,'Definición técnica de imagenes'!$F$13)),'Definición técnica de imagenes'!$E$16),"")</f>
        <v/>
      </c>
      <c r="H77" s="3" t="str">
        <f t="shared" si="8"/>
        <v/>
      </c>
      <c r="I77" s="3" t="str">
        <f>IF(OR(B77&lt;&gt;"",J77&lt;&gt;""),IF($G$4="Recurso",IF(LEFT($G$5,1)="M",VLOOKUP($G$5,'Definición técnica de imagenes'!$A$3:$G$17,6,FALSE),IF($G$5="F1","","")),'Definición técnica de imagenes'!$F$16),"")</f>
        <v/>
      </c>
      <c r="J77" s="3"/>
      <c r="K77" s="3"/>
    </row>
    <row r="78" spans="1:11" s="71" customFormat="1">
      <c r="A78" s="2"/>
      <c r="B78" s="2"/>
      <c r="C78" s="2"/>
      <c r="D78" s="3"/>
      <c r="E78" s="3"/>
      <c r="F78" s="3" t="str">
        <f t="shared" si="7"/>
        <v/>
      </c>
      <c r="G78" s="3" t="str">
        <f>IF(F78&lt;&gt;"",IF($G$4="Recurso",IF(LEFT($G$5,1)="M",VLOOKUP($G$5,'Definición técnica de imagenes'!$A$3:$G$17,5,FALSE),IF($G$5="F1",'Definición técnica de imagenes'!$E$15,'Definición técnica de imagenes'!$F$13)),'Definición técnica de imagenes'!$E$16),"")</f>
        <v/>
      </c>
      <c r="H78" s="3" t="str">
        <f t="shared" si="8"/>
        <v/>
      </c>
      <c r="I78" s="3" t="str">
        <f>IF(OR(B78&lt;&gt;"",J78&lt;&gt;""),IF($G$4="Recurso",IF(LEFT($G$5,1)="M",VLOOKUP($G$5,'Definición técnica de imagenes'!$A$3:$G$17,6,FALSE),IF($G$5="F1","","")),'Definición técnica de imagenes'!$F$16),"")</f>
        <v/>
      </c>
      <c r="J78" s="3"/>
      <c r="K78" s="3"/>
    </row>
    <row r="79" spans="1:11" s="71" customFormat="1">
      <c r="A79" s="2"/>
      <c r="B79" s="2"/>
      <c r="C79" s="2"/>
      <c r="D79" s="3"/>
      <c r="E79" s="3"/>
      <c r="F79" s="3" t="str">
        <f t="shared" si="7"/>
        <v/>
      </c>
      <c r="G79" s="3" t="str">
        <f>IF(F79&lt;&gt;"",IF($G$4="Recurso",IF(LEFT($G$5,1)="M",VLOOKUP($G$5,'Definición técnica de imagenes'!$A$3:$G$17,5,FALSE),IF($G$5="F1",'Definición técnica de imagenes'!$E$15,'Definición técnica de imagenes'!$F$13)),'Definición técnica de imagenes'!$E$16),"")</f>
        <v/>
      </c>
      <c r="H79" s="3" t="str">
        <f t="shared" si="8"/>
        <v/>
      </c>
      <c r="I79" s="3" t="str">
        <f>IF(OR(B79&lt;&gt;"",J79&lt;&gt;""),IF($G$4="Recurso",IF(LEFT($G$5,1)="M",VLOOKUP($G$5,'Definición técnica de imagenes'!$A$3:$G$17,6,FALSE),IF($G$5="F1","","")),'Definición técnica de imagenes'!$F$16),"")</f>
        <v/>
      </c>
      <c r="J79" s="3"/>
      <c r="K79" s="3"/>
    </row>
    <row r="80" spans="1:11" s="71" customFormat="1">
      <c r="A80" s="2"/>
      <c r="B80" s="2"/>
      <c r="C80" s="2"/>
      <c r="D80" s="3"/>
      <c r="E80" s="3"/>
      <c r="F80" s="3" t="str">
        <f t="shared" si="7"/>
        <v/>
      </c>
      <c r="G80" s="3" t="str">
        <f>IF(F80&lt;&gt;"",IF($G$4="Recurso",IF(LEFT($G$5,1)="M",VLOOKUP($G$5,'Definición técnica de imagenes'!$A$3:$G$17,5,FALSE),IF($G$5="F1",'Definición técnica de imagenes'!$E$15,'Definición técnica de imagenes'!$F$13)),'Definición técnica de imagenes'!$E$16),"")</f>
        <v/>
      </c>
      <c r="H80" s="3" t="str">
        <f t="shared" si="8"/>
        <v/>
      </c>
      <c r="I80" s="3" t="str">
        <f>IF(OR(B80&lt;&gt;"",J80&lt;&gt;""),IF($G$4="Recurso",IF(LEFT($G$5,1)="M",VLOOKUP($G$5,'Definición técnica de imagenes'!$A$3:$G$17,6,FALSE),IF($G$5="F1","","")),'Definición técnica de imagenes'!$F$16),"")</f>
        <v/>
      </c>
      <c r="J80" s="3"/>
      <c r="K80" s="3"/>
    </row>
    <row r="81" spans="1:11" s="71" customFormat="1">
      <c r="A81" s="2"/>
      <c r="B81" s="2"/>
      <c r="C81" s="2"/>
      <c r="D81" s="3"/>
      <c r="E81" s="3"/>
      <c r="F81" s="3" t="str">
        <f t="shared" si="7"/>
        <v/>
      </c>
      <c r="G81" s="3" t="str">
        <f>IF(F81&lt;&gt;"",IF($G$4="Recurso",IF(LEFT($G$5,1)="M",VLOOKUP($G$5,'Definición técnica de imagenes'!$A$3:$G$17,5,FALSE),IF($G$5="F1",'Definición técnica de imagenes'!$E$15,'Definición técnica de imagenes'!$F$13)),'Definición técnica de imagenes'!$E$16),"")</f>
        <v/>
      </c>
      <c r="H81" s="3" t="str">
        <f t="shared" si="8"/>
        <v/>
      </c>
      <c r="I81" s="3" t="str">
        <f>IF(OR(B81&lt;&gt;"",J81&lt;&gt;""),IF($G$4="Recurso",IF(LEFT($G$5,1)="M",VLOOKUP($G$5,'Definición técnica de imagenes'!$A$3:$G$17,6,FALSE),IF($G$5="F1","","")),'Definición técnica de imagenes'!$F$16),"")</f>
        <v/>
      </c>
      <c r="J81" s="3"/>
      <c r="K81" s="3"/>
    </row>
    <row r="82" spans="1:11" s="71" customFormat="1">
      <c r="A82" s="2"/>
      <c r="B82" s="2"/>
      <c r="C82" s="2"/>
      <c r="D82" s="3"/>
      <c r="E82" s="3"/>
      <c r="F82" s="3" t="str">
        <f t="shared" si="7"/>
        <v/>
      </c>
      <c r="G82" s="3" t="str">
        <f>IF(F82&lt;&gt;"",IF($G$4="Recurso",IF(LEFT($G$5,1)="M",VLOOKUP($G$5,'Definición técnica de imagenes'!$A$3:$G$17,5,FALSE),IF($G$5="F1",'Definición técnica de imagenes'!$E$15,'Definición técnica de imagenes'!$F$13)),'Definición técnica de imagenes'!$E$16),"")</f>
        <v/>
      </c>
      <c r="H82" s="3" t="str">
        <f t="shared" si="8"/>
        <v/>
      </c>
      <c r="I82" s="3" t="str">
        <f>IF(OR(B82&lt;&gt;"",J82&lt;&gt;""),IF($G$4="Recurso",IF(LEFT($G$5,1)="M",VLOOKUP($G$5,'Definición técnica de imagenes'!$A$3:$G$17,6,FALSE),IF($G$5="F1","","")),'Definición técnica de imagenes'!$F$16),"")</f>
        <v/>
      </c>
      <c r="J82" s="3"/>
      <c r="K82" s="3"/>
    </row>
    <row r="83" spans="1:11" s="71" customFormat="1">
      <c r="A83" s="2"/>
      <c r="B83" s="2"/>
      <c r="C83" s="2"/>
      <c r="D83" s="3"/>
      <c r="E83" s="3"/>
      <c r="F83" s="3" t="str">
        <f t="shared" si="7"/>
        <v/>
      </c>
      <c r="G83" s="3" t="str">
        <f>IF(F83&lt;&gt;"",IF($G$4="Recurso",IF(LEFT($G$5,1)="M",VLOOKUP($G$5,'Definición técnica de imagenes'!$A$3:$G$17,5,FALSE),IF($G$5="F1",'Definición técnica de imagenes'!$E$15,'Definición técnica de imagenes'!$F$13)),'Definición técnica de imagenes'!$E$16),"")</f>
        <v/>
      </c>
      <c r="H83" s="3" t="str">
        <f t="shared" si="8"/>
        <v/>
      </c>
      <c r="I83" s="3" t="str">
        <f>IF(OR(B83&lt;&gt;"",J83&lt;&gt;""),IF($G$4="Recurso",IF(LEFT($G$5,1)="M",VLOOKUP($G$5,'Definición técnica de imagenes'!$A$3:$G$17,6,FALSE),IF($G$5="F1","","")),'Definición técnica de imagenes'!$F$16),"")</f>
        <v/>
      </c>
      <c r="J83" s="3"/>
      <c r="K83" s="3"/>
    </row>
    <row r="84" spans="1:11" s="71" customFormat="1">
      <c r="A84" s="2"/>
      <c r="B84" s="2"/>
      <c r="C84" s="2"/>
      <c r="D84" s="3"/>
      <c r="E84" s="3"/>
      <c r="F84" s="3" t="str">
        <f t="shared" si="7"/>
        <v/>
      </c>
      <c r="G84" s="3" t="str">
        <f>IF(F84&lt;&gt;"",IF($G$4="Recurso",IF(LEFT($G$5,1)="M",VLOOKUP($G$5,'Definición técnica de imagenes'!$A$3:$G$17,5,FALSE),IF($G$5="F1",'Definición técnica de imagenes'!$E$15,'Definición técnica de imagenes'!$F$13)),'Definición técnica de imagenes'!$E$16),"")</f>
        <v/>
      </c>
      <c r="H84" s="3" t="str">
        <f t="shared" si="8"/>
        <v/>
      </c>
      <c r="I84" s="3" t="str">
        <f>IF(OR(B84&lt;&gt;"",J84&lt;&gt;""),IF($G$4="Recurso",IF(LEFT($G$5,1)="M",VLOOKUP($G$5,'Definición técnica de imagenes'!$A$3:$G$17,6,FALSE),IF($G$5="F1","","")),'Definición técnica de imagenes'!$F$16),"")</f>
        <v/>
      </c>
      <c r="J84" s="3"/>
      <c r="K84" s="3"/>
    </row>
    <row r="85" spans="1:11" s="71" customFormat="1">
      <c r="A85" s="2"/>
      <c r="B85" s="2"/>
      <c r="C85" s="2"/>
      <c r="D85" s="3"/>
      <c r="E85" s="3"/>
      <c r="F85" s="3" t="str">
        <f t="shared" si="7"/>
        <v/>
      </c>
      <c r="G85" s="3" t="str">
        <f>IF(F85&lt;&gt;"",IF($G$4="Recurso",IF(LEFT($G$5,1)="M",VLOOKUP($G$5,'Definición técnica de imagenes'!$A$3:$G$17,5,FALSE),IF($G$5="F1",'Definición técnica de imagenes'!$E$15,'Definición técnica de imagenes'!$F$13)),'Definición técnica de imagenes'!$E$16),"")</f>
        <v/>
      </c>
      <c r="H85" s="3" t="str">
        <f t="shared" si="8"/>
        <v/>
      </c>
      <c r="I85" s="3" t="str">
        <f>IF(OR(B85&lt;&gt;"",J85&lt;&gt;""),IF($G$4="Recurso",IF(LEFT($G$5,1)="M",VLOOKUP($G$5,'Definición técnica de imagenes'!$A$3:$G$17,6,FALSE),IF($G$5="F1","","")),'Definición técnica de imagenes'!$F$16),"")</f>
        <v/>
      </c>
      <c r="J85" s="3"/>
      <c r="K85" s="3"/>
    </row>
    <row r="86" spans="1:11" s="71" customFormat="1">
      <c r="A86" s="2"/>
      <c r="B86" s="2"/>
      <c r="C86" s="2"/>
      <c r="D86" s="3"/>
      <c r="E86" s="3"/>
      <c r="F86" s="3" t="str">
        <f t="shared" si="7"/>
        <v/>
      </c>
      <c r="G86" s="3" t="str">
        <f>IF(F86&lt;&gt;"",IF($G$4="Recurso",IF(LEFT($G$5,1)="M",VLOOKUP($G$5,'Definición técnica de imagenes'!$A$3:$G$17,5,FALSE),IF($G$5="F1",'Definición técnica de imagenes'!$E$15,'Definición técnica de imagenes'!$F$13)),'Definición técnica de imagenes'!$E$16),"")</f>
        <v/>
      </c>
      <c r="H86" s="3" t="str">
        <f t="shared" si="8"/>
        <v/>
      </c>
      <c r="I86" s="3" t="str">
        <f>IF(OR(B86&lt;&gt;"",J86&lt;&gt;""),IF($G$4="Recurso",IF(LEFT($G$5,1)="M",VLOOKUP($G$5,'Definición técnica de imagenes'!$A$3:$G$17,6,FALSE),IF($G$5="F1","","")),'Definición técnica de imagenes'!$F$16),"")</f>
        <v/>
      </c>
      <c r="J86" s="3"/>
      <c r="K86" s="3"/>
    </row>
    <row r="87" spans="1:11" s="71" customFormat="1">
      <c r="A87" s="2"/>
      <c r="B87" s="2"/>
      <c r="C87" s="2"/>
      <c r="D87" s="3"/>
      <c r="E87" s="3"/>
      <c r="F87" s="3" t="str">
        <f t="shared" si="7"/>
        <v/>
      </c>
      <c r="G87" s="3" t="str">
        <f>IF(F87&lt;&gt;"",IF($G$4="Recurso",IF(LEFT($G$5,1)="M",VLOOKUP($G$5,'Definición técnica de imagenes'!$A$3:$G$17,5,FALSE),IF($G$5="F1",'Definición técnica de imagenes'!$E$15,'Definición técnica de imagenes'!$F$13)),'Definición técnica de imagenes'!$E$16),"")</f>
        <v/>
      </c>
      <c r="H87" s="3" t="str">
        <f t="shared" si="8"/>
        <v/>
      </c>
      <c r="I87" s="3" t="str">
        <f>IF(OR(B87&lt;&gt;"",J87&lt;&gt;""),IF($G$4="Recurso",IF(LEFT($G$5,1)="M",VLOOKUP($G$5,'Definición técnica de imagenes'!$A$3:$G$17,6,FALSE),IF($G$5="F1","","")),'Definición técnica de imagenes'!$F$16),"")</f>
        <v/>
      </c>
      <c r="J87" s="3"/>
      <c r="K87" s="3"/>
    </row>
    <row r="88" spans="1:11" s="71" customFormat="1">
      <c r="A88" s="2"/>
      <c r="B88" s="2"/>
      <c r="C88" s="2"/>
      <c r="D88" s="3"/>
      <c r="E88" s="3"/>
      <c r="F88" s="3" t="str">
        <f t="shared" si="7"/>
        <v/>
      </c>
      <c r="G88" s="3" t="str">
        <f>IF(F88&lt;&gt;"",IF($G$4="Recurso",IF(LEFT($G$5,1)="M",VLOOKUP($G$5,'Definición técnica de imagenes'!$A$3:$G$17,5,FALSE),IF($G$5="F1",'Definición técnica de imagenes'!$E$15,'Definición técnica de imagenes'!$F$13)),'Definición técnica de imagenes'!$E$16),"")</f>
        <v/>
      </c>
      <c r="H88" s="3" t="str">
        <f t="shared" si="8"/>
        <v/>
      </c>
      <c r="I88" s="3" t="str">
        <f>IF(OR(B88&lt;&gt;"",J88&lt;&gt;""),IF($G$4="Recurso",IF(LEFT($G$5,1)="M",VLOOKUP($G$5,'Definición técnica de imagenes'!$A$3:$G$17,6,FALSE),IF($G$5="F1","","")),'Definición técnica de imagenes'!$F$16),"")</f>
        <v/>
      </c>
      <c r="J88" s="3"/>
      <c r="K88" s="3"/>
    </row>
    <row r="89" spans="1:11" s="71" customFormat="1">
      <c r="A89" s="2"/>
      <c r="B89" s="2"/>
      <c r="C89" s="2"/>
      <c r="D89" s="3"/>
      <c r="E89" s="3"/>
      <c r="F89" s="3" t="str">
        <f t="shared" si="7"/>
        <v/>
      </c>
      <c r="G89" s="3" t="str">
        <f>IF(F89&lt;&gt;"",IF($G$4="Recurso",IF(LEFT($G$5,1)="M",VLOOKUP($G$5,'Definición técnica de imagenes'!$A$3:$G$17,5,FALSE),IF($G$5="F1",'Definición técnica de imagenes'!$E$15,'Definición técnica de imagenes'!$F$13)),'Definición técnica de imagenes'!$E$16),"")</f>
        <v/>
      </c>
      <c r="H89" s="3" t="str">
        <f t="shared" si="8"/>
        <v/>
      </c>
      <c r="I89" s="3" t="str">
        <f>IF(OR(B89&lt;&gt;"",J89&lt;&gt;""),IF($G$4="Recurso",IF(LEFT($G$5,1)="M",VLOOKUP($G$5,'Definición técnica de imagenes'!$A$3:$G$17,6,FALSE),IF($G$5="F1","","")),'Definición técnica de imagenes'!$F$16),"")</f>
        <v/>
      </c>
      <c r="J89" s="3"/>
      <c r="K89" s="3"/>
    </row>
    <row r="90" spans="1:11" s="71" customFormat="1">
      <c r="A90" s="2"/>
      <c r="B90" s="2"/>
      <c r="C90" s="2"/>
      <c r="D90" s="3"/>
      <c r="E90" s="3"/>
      <c r="F90" s="3" t="str">
        <f t="shared" si="7"/>
        <v/>
      </c>
      <c r="G90" s="3" t="str">
        <f>IF(F90&lt;&gt;"",IF($G$4="Recurso",IF(LEFT($G$5,1)="M",VLOOKUP($G$5,'Definición técnica de imagenes'!$A$3:$G$17,5,FALSE),IF($G$5="F1",'Definición técnica de imagenes'!$E$15,'Definición técnica de imagenes'!$F$13)),'Definición técnica de imagenes'!$E$16),"")</f>
        <v/>
      </c>
      <c r="H90" s="3" t="str">
        <f t="shared" si="8"/>
        <v/>
      </c>
      <c r="I90" s="3" t="str">
        <f>IF(OR(B90&lt;&gt;"",J90&lt;&gt;""),IF($G$4="Recurso",IF(LEFT($G$5,1)="M",VLOOKUP($G$5,'Definición técnica de imagenes'!$A$3:$G$17,6,FALSE),IF($G$5="F1","","")),'Definición técnica de imagenes'!$F$16),"")</f>
        <v/>
      </c>
      <c r="J90" s="3"/>
      <c r="K90" s="3"/>
    </row>
    <row r="91" spans="1:11" s="71" customFormat="1">
      <c r="A91" s="2"/>
      <c r="B91" s="2"/>
      <c r="C91" s="2"/>
      <c r="D91" s="3"/>
      <c r="E91" s="3"/>
      <c r="F91" s="3" t="str">
        <f t="shared" si="7"/>
        <v/>
      </c>
      <c r="G91" s="3" t="str">
        <f>IF(F91&lt;&gt;"",IF($G$4="Recurso",IF(LEFT($G$5,1)="M",VLOOKUP($G$5,'Definición técnica de imagenes'!$A$3:$G$17,5,FALSE),IF($G$5="F1",'Definición técnica de imagenes'!$E$15,'Definición técnica de imagenes'!$F$13)),'Definición técnica de imagenes'!$E$16),"")</f>
        <v/>
      </c>
      <c r="H91" s="3" t="str">
        <f t="shared" si="8"/>
        <v/>
      </c>
      <c r="I91" s="3" t="str">
        <f>IF(OR(B91&lt;&gt;"",J91&lt;&gt;""),IF($G$4="Recurso",IF(LEFT($G$5,1)="M",VLOOKUP($G$5,'Definición técnica de imagenes'!$A$3:$G$17,6,FALSE),IF($G$5="F1","","")),'Definición técnica de imagenes'!$F$16),"")</f>
        <v/>
      </c>
      <c r="J91" s="3"/>
      <c r="K91" s="3"/>
    </row>
    <row r="92" spans="1:11" s="71" customFormat="1">
      <c r="A92" s="2"/>
      <c r="B92" s="2"/>
      <c r="C92" s="2"/>
      <c r="D92" s="3"/>
      <c r="E92" s="3"/>
      <c r="F92" s="3" t="str">
        <f t="shared" si="7"/>
        <v/>
      </c>
      <c r="G92" s="3" t="str">
        <f>IF(F92&lt;&gt;"",IF($G$4="Recurso",IF(LEFT($G$5,1)="M",VLOOKUP($G$5,'Definición técnica de imagenes'!$A$3:$G$17,5,FALSE),IF($G$5="F1",'Definición técnica de imagenes'!$E$15,'Definición técnica de imagenes'!$F$13)),'Definición técnica de imagenes'!$E$16),"")</f>
        <v/>
      </c>
      <c r="H92" s="3" t="str">
        <f t="shared" si="8"/>
        <v/>
      </c>
      <c r="I92" s="3" t="str">
        <f>IF(OR(B92&lt;&gt;"",J92&lt;&gt;""),IF($G$4="Recurso",IF(LEFT($G$5,1)="M",VLOOKUP($G$5,'Definición técnica de imagenes'!$A$3:$G$17,6,FALSE),IF($G$5="F1","","")),'Definición técnica de imagenes'!$F$16),"")</f>
        <v/>
      </c>
      <c r="J92" s="3"/>
      <c r="K92" s="3"/>
    </row>
    <row r="93" spans="1:11" s="71" customFormat="1">
      <c r="A93" s="2"/>
      <c r="B93" s="2"/>
      <c r="C93" s="2"/>
      <c r="D93" s="3"/>
      <c r="E93" s="3"/>
      <c r="F93" s="3" t="str">
        <f t="shared" si="7"/>
        <v/>
      </c>
      <c r="G93" s="3" t="str">
        <f>IF(F93&lt;&gt;"",IF($G$4="Recurso",IF(LEFT($G$5,1)="M",VLOOKUP($G$5,'Definición técnica de imagenes'!$A$3:$G$17,5,FALSE),IF($G$5="F1",'Definición técnica de imagenes'!$E$15,'Definición técnica de imagenes'!$F$13)),'Definición técnica de imagenes'!$E$16),"")</f>
        <v/>
      </c>
      <c r="H93" s="3" t="str">
        <f t="shared" si="8"/>
        <v/>
      </c>
      <c r="I93" s="3" t="str">
        <f>IF(OR(B93&lt;&gt;"",J93&lt;&gt;""),IF($G$4="Recurso",IF(LEFT($G$5,1)="M",VLOOKUP($G$5,'Definición técnica de imagenes'!$A$3:$G$17,6,FALSE),IF($G$5="F1","","")),'Definición técnica de imagenes'!$F$16),"")</f>
        <v/>
      </c>
      <c r="J93" s="3"/>
      <c r="K93" s="3"/>
    </row>
    <row r="94" spans="1:11" s="71" customFormat="1">
      <c r="A94" s="2"/>
      <c r="B94" s="2"/>
      <c r="C94" s="2"/>
      <c r="D94" s="3"/>
      <c r="E94" s="3"/>
      <c r="F94" s="3" t="str">
        <f t="shared" si="7"/>
        <v/>
      </c>
      <c r="G94" s="3" t="str">
        <f>IF(F94&lt;&gt;"",IF($G$4="Recurso",IF(LEFT($G$5,1)="M",VLOOKUP($G$5,'Definición técnica de imagenes'!$A$3:$G$17,5,FALSE),IF($G$5="F1",'Definición técnica de imagenes'!$E$15,'Definición técnica de imagenes'!$F$13)),'Definición técnica de imagenes'!$E$16),"")</f>
        <v/>
      </c>
      <c r="H94" s="3" t="str">
        <f t="shared" si="8"/>
        <v/>
      </c>
      <c r="I94" s="3" t="str">
        <f>IF(OR(B94&lt;&gt;"",J94&lt;&gt;""),IF($G$4="Recurso",IF(LEFT($G$5,1)="M",VLOOKUP($G$5,'Definición técnica de imagenes'!$A$3:$G$17,6,FALSE),IF($G$5="F1","","")),'Definición técnica de imagenes'!$F$16),"")</f>
        <v/>
      </c>
      <c r="J94" s="3"/>
      <c r="K94" s="3"/>
    </row>
    <row r="95" spans="1:11" s="71" customFormat="1">
      <c r="A95" s="2"/>
      <c r="B95" s="2"/>
      <c r="C95" s="2"/>
      <c r="D95" s="3"/>
      <c r="E95" s="3"/>
      <c r="F95" s="3" t="str">
        <f t="shared" si="7"/>
        <v/>
      </c>
      <c r="G95" s="3" t="str">
        <f>IF(F95&lt;&gt;"",IF($G$4="Recurso",IF(LEFT($G$5,1)="M",VLOOKUP($G$5,'Definición técnica de imagenes'!$A$3:$G$17,5,FALSE),IF($G$5="F1",'Definición técnica de imagenes'!$E$15,'Definición técnica de imagenes'!$F$13)),'Definición técnica de imagenes'!$E$16),"")</f>
        <v/>
      </c>
      <c r="H95" s="3" t="str">
        <f t="shared" si="8"/>
        <v/>
      </c>
      <c r="I95" s="3" t="str">
        <f>IF(OR(B95&lt;&gt;"",J95&lt;&gt;""),IF($G$4="Recurso",IF(LEFT($G$5,1)="M",VLOOKUP($G$5,'Definición técnica de imagenes'!$A$3:$G$17,6,FALSE),IF($G$5="F1","","")),'Definición técnica de imagenes'!$F$16),"")</f>
        <v/>
      </c>
      <c r="J95" s="3"/>
      <c r="K95" s="3"/>
    </row>
    <row r="96" spans="1:11" s="71" customFormat="1">
      <c r="A96" s="2"/>
      <c r="B96" s="2"/>
      <c r="C96" s="2"/>
      <c r="D96" s="3"/>
      <c r="E96" s="3"/>
      <c r="F96" s="3" t="str">
        <f t="shared" si="7"/>
        <v/>
      </c>
      <c r="G96" s="3" t="str">
        <f>IF(F96&lt;&gt;"",IF($G$4="Recurso",IF(LEFT($G$5,1)="M",VLOOKUP($G$5,'Definición técnica de imagenes'!$A$3:$G$17,5,FALSE),IF($G$5="F1",'Definición técnica de imagenes'!$E$15,'Definición técnica de imagenes'!$F$13)),'Definición técnica de imagenes'!$E$16),"")</f>
        <v/>
      </c>
      <c r="H96" s="3" t="str">
        <f t="shared" si="8"/>
        <v/>
      </c>
      <c r="I96" s="3" t="str">
        <f>IF(OR(B96&lt;&gt;"",J96&lt;&gt;""),IF($G$4="Recurso",IF(LEFT($G$5,1)="M",VLOOKUP($G$5,'Definición técnica de imagenes'!$A$3:$G$17,6,FALSE),IF($G$5="F1","","")),'Definición técnica de imagenes'!$F$16),"")</f>
        <v/>
      </c>
      <c r="J96" s="3"/>
      <c r="K96" s="3"/>
    </row>
    <row r="97" spans="1:11" s="71" customFormat="1">
      <c r="A97" s="2"/>
      <c r="B97" s="2"/>
      <c r="C97" s="2"/>
      <c r="D97" s="3"/>
      <c r="E97" s="3"/>
      <c r="F97" s="3" t="str">
        <f t="shared" si="7"/>
        <v/>
      </c>
      <c r="G97" s="3" t="str">
        <f>IF(F97&lt;&gt;"",IF($G$4="Recurso",IF(LEFT($G$5,1)="M",VLOOKUP($G$5,'Definición técnica de imagenes'!$A$3:$G$17,5,FALSE),IF($G$5="F1",'Definición técnica de imagenes'!$E$15,'Definición técnica de imagenes'!$F$13)),'Definición técnica de imagenes'!$E$16),"")</f>
        <v/>
      </c>
      <c r="H97" s="3" t="str">
        <f t="shared" si="8"/>
        <v/>
      </c>
      <c r="I97" s="3" t="str">
        <f>IF(OR(B97&lt;&gt;"",J97&lt;&gt;""),IF($G$4="Recurso",IF(LEFT($G$5,1)="M",VLOOKUP($G$5,'Definición técnica de imagenes'!$A$3:$G$17,6,FALSE),IF($G$5="F1","","")),'Definición técnica de imagenes'!$F$16),"")</f>
        <v/>
      </c>
      <c r="J97" s="3"/>
      <c r="K97" s="3"/>
    </row>
    <row r="98" spans="1:11" s="71" customFormat="1">
      <c r="A98" s="2"/>
      <c r="B98" s="2"/>
      <c r="C98" s="2"/>
      <c r="D98" s="3"/>
      <c r="E98" s="3"/>
      <c r="F98" s="3" t="str">
        <f t="shared" si="7"/>
        <v/>
      </c>
      <c r="G98" s="3" t="str">
        <f>IF(F98&lt;&gt;"",IF($G$4="Recurso",IF(LEFT($G$5,1)="M",VLOOKUP($G$5,'Definición técnica de imagenes'!$A$3:$G$17,5,FALSE),IF($G$5="F1",'Definición técnica de imagenes'!$E$15,'Definición técnica de imagenes'!$F$13)),'Definición técnica de imagenes'!$E$16),"")</f>
        <v/>
      </c>
      <c r="H98" s="3" t="str">
        <f t="shared" si="8"/>
        <v/>
      </c>
      <c r="I98" s="3" t="str">
        <f>IF(OR(B98&lt;&gt;"",J98&lt;&gt;""),IF($G$4="Recurso",IF(LEFT($G$5,1)="M",VLOOKUP($G$5,'Definición técnica de imagenes'!$A$3:$G$17,6,FALSE),IF($G$5="F1","","")),'Definición técnica de imagenes'!$F$16),"")</f>
        <v/>
      </c>
      <c r="J98" s="3"/>
      <c r="K98" s="3"/>
    </row>
    <row r="99" spans="1:11" s="71" customFormat="1">
      <c r="A99" s="2"/>
      <c r="B99" s="2"/>
      <c r="C99" s="2"/>
      <c r="D99" s="3"/>
      <c r="E99" s="3"/>
      <c r="F99" s="3" t="str">
        <f t="shared" si="7"/>
        <v/>
      </c>
      <c r="G99" s="3" t="str">
        <f>IF(F99&lt;&gt;"",IF($G$4="Recurso",IF(LEFT($G$5,1)="M",VLOOKUP($G$5,'Definición técnica de imagenes'!$A$3:$G$17,5,FALSE),IF($G$5="F1",'Definición técnica de imagenes'!$E$15,'Definición técnica de imagenes'!$F$13)),'Definición técnica de imagenes'!$E$16),"")</f>
        <v/>
      </c>
      <c r="H99" s="3" t="str">
        <f t="shared" si="8"/>
        <v/>
      </c>
      <c r="I99" s="3" t="str">
        <f>IF(OR(B99&lt;&gt;"",J99&lt;&gt;""),IF($G$4="Recurso",IF(LEFT($G$5,1)="M",VLOOKUP($G$5,'Definición técnica de imagenes'!$A$3:$G$17,6,FALSE),IF($G$5="F1","","")),'Definición técnica de imagenes'!$F$16),"")</f>
        <v/>
      </c>
      <c r="J99" s="3"/>
      <c r="K99" s="3"/>
    </row>
    <row r="100" spans="1:11" s="71" customFormat="1">
      <c r="A100" s="2"/>
      <c r="B100" s="2"/>
      <c r="C100" s="2"/>
      <c r="D100" s="3"/>
      <c r="E100" s="3"/>
      <c r="F100" s="3" t="str">
        <f t="shared" si="7"/>
        <v/>
      </c>
      <c r="G100" s="3" t="str">
        <f>IF(F100&lt;&gt;"",IF($G$4="Recurso",IF(LEFT($G$5,1)="M",VLOOKUP($G$5,'Definición técnica de imagenes'!$A$3:$G$17,5,FALSE),IF($G$5="F1",'Definición técnica de imagenes'!$E$15,'Definición técnica de imagenes'!$F$13)),'Definición técnica de imagenes'!$E$16),"")</f>
        <v/>
      </c>
      <c r="H100" s="3" t="str">
        <f t="shared" si="8"/>
        <v/>
      </c>
      <c r="I100" s="3" t="str">
        <f>IF(OR(B100&lt;&gt;"",J100&lt;&gt;""),IF($G$4="Recurso",IF(LEFT($G$5,1)="M",VLOOKUP($G$5,'Definición técnica de imagenes'!$A$3:$G$17,6,FALSE),IF($G$5="F1","","")),'Definición técnica de imagenes'!$F$16),"")</f>
        <v/>
      </c>
      <c r="J100" s="3"/>
      <c r="K100" s="3"/>
    </row>
    <row r="101" spans="1:11" s="71" customFormat="1">
      <c r="A101" s="2"/>
      <c r="B101" s="2"/>
      <c r="C101" s="2"/>
      <c r="D101" s="3"/>
      <c r="E101" s="3"/>
      <c r="F101" s="3" t="str">
        <f t="shared" si="7"/>
        <v/>
      </c>
      <c r="G101" s="3" t="str">
        <f>IF(F101&lt;&gt;"",IF($G$4="Recurso",IF(LEFT($G$5,1)="M",VLOOKUP($G$5,'Definición técnica de imagenes'!$A$3:$G$17,5,FALSE),IF($G$5="F1",'Definición técnica de imagenes'!$E$15,'Definición técnica de imagenes'!$F$13)),'Definición técnica de imagenes'!$E$16),"")</f>
        <v/>
      </c>
      <c r="H101" s="3" t="str">
        <f t="shared" si="8"/>
        <v/>
      </c>
      <c r="I101" s="3" t="str">
        <f>IF(OR(B101&lt;&gt;"",J101&lt;&gt;""),IF($G$4="Recurso",IF(LEFT($G$5,1)="M",VLOOKUP($G$5,'Definición técnica de imagenes'!$A$3:$G$17,6,FALSE),IF($G$5="F1","","")),'Definición técnica de imagenes'!$F$16),"")</f>
        <v/>
      </c>
      <c r="J101" s="3"/>
      <c r="K101" s="3"/>
    </row>
    <row r="102" spans="1:11" s="71" customFormat="1">
      <c r="A102" s="2"/>
      <c r="B102" s="2"/>
      <c r="C102" s="2"/>
      <c r="D102" s="3"/>
      <c r="E102" s="3"/>
      <c r="F102" s="3" t="str">
        <f t="shared" si="7"/>
        <v/>
      </c>
      <c r="G102" s="3" t="str">
        <f>IF(F102&lt;&gt;"",IF($G$4="Recurso",IF(LEFT($G$5,1)="M",VLOOKUP($G$5,'Definición técnica de imagenes'!$A$3:$G$17,5,FALSE),IF($G$5="F1",'Definición técnica de imagenes'!$E$15,'Definición técnica de imagenes'!$F$13)),'Definición técnica de imagenes'!$E$16),"")</f>
        <v/>
      </c>
      <c r="H102" s="3" t="str">
        <f t="shared" si="8"/>
        <v/>
      </c>
      <c r="I102" s="3" t="str">
        <f>IF(OR(B102&lt;&gt;"",J102&lt;&gt;""),IF($G$4="Recurso",IF(LEFT($G$5,1)="M",VLOOKUP($G$5,'Definición técnica de imagenes'!$A$3:$G$17,6,FALSE),IF($G$5="F1","","")),'Definición técnica de imagenes'!$F$16),"")</f>
        <v/>
      </c>
      <c r="J102" s="3"/>
      <c r="K102" s="3"/>
    </row>
    <row r="103" spans="1:11" s="71" customFormat="1">
      <c r="A103" s="2"/>
      <c r="B103" s="2"/>
      <c r="C103" s="2"/>
      <c r="D103" s="3"/>
      <c r="E103" s="3"/>
      <c r="F103" s="3" t="str">
        <f t="shared" si="7"/>
        <v/>
      </c>
      <c r="G103" s="3" t="str">
        <f>IF(F103&lt;&gt;"",IF($G$4="Recurso",IF(LEFT($G$5,1)="M",VLOOKUP($G$5,'Definición técnica de imagenes'!$A$3:$G$17,5,FALSE),IF($G$5="F1",'Definición técnica de imagenes'!$E$15,'Definición técnica de imagenes'!$F$13)),'Definición técnica de imagenes'!$E$16),"")</f>
        <v/>
      </c>
      <c r="H103" s="3" t="str">
        <f t="shared" si="8"/>
        <v/>
      </c>
      <c r="I103" s="3" t="str">
        <f>IF(OR(B103&lt;&gt;"",J103&lt;&gt;""),IF($G$4="Recurso",IF(LEFT($G$5,1)="M",VLOOKUP($G$5,'Definición técnica de imagenes'!$A$3:$G$17,6,FALSE),IF($G$5="F1","","")),'Definición técnica de imagenes'!$F$16),"")</f>
        <v/>
      </c>
      <c r="J103" s="3"/>
      <c r="K103" s="3"/>
    </row>
    <row r="104" spans="1:11" s="71" customFormat="1">
      <c r="A104" s="2"/>
      <c r="B104" s="2"/>
      <c r="C104" s="2"/>
      <c r="D104" s="3"/>
      <c r="E104" s="3"/>
      <c r="F104" s="3" t="str">
        <f t="shared" si="7"/>
        <v/>
      </c>
      <c r="G104" s="3" t="str">
        <f>IF(F104&lt;&gt;"",IF($G$4="Recurso",IF(LEFT($G$5,1)="M",VLOOKUP($G$5,'Definición técnica de imagenes'!$A$3:$G$17,5,FALSE),IF($G$5="F1",'Definición técnica de imagenes'!$E$15,'Definición técnica de imagenes'!$F$13)),'Definición técnica de imagenes'!$E$16),"")</f>
        <v/>
      </c>
      <c r="H104" s="3" t="str">
        <f t="shared" si="8"/>
        <v/>
      </c>
      <c r="I104" s="3" t="str">
        <f>IF(OR(B104&lt;&gt;"",J104&lt;&gt;""),IF($G$4="Recurso",IF(LEFT($G$5,1)="M",VLOOKUP($G$5,'Definición técnica de imagenes'!$A$3:$G$17,6,FALSE),IF($G$5="F1","","")),'Definición técnica de imagenes'!$F$16),"")</f>
        <v/>
      </c>
      <c r="J104" s="3"/>
      <c r="K104" s="3"/>
    </row>
    <row r="105" spans="1:11" s="71" customFormat="1">
      <c r="A105" s="2"/>
      <c r="B105" s="2"/>
      <c r="C105" s="2"/>
      <c r="D105" s="3"/>
      <c r="E105" s="3"/>
      <c r="F105" s="3" t="str">
        <f t="shared" si="7"/>
        <v/>
      </c>
      <c r="G105" s="3" t="str">
        <f>IF(F105&lt;&gt;"",IF($G$4="Recurso",IF(LEFT($G$5,1)="M",VLOOKUP($G$5,'Definición técnica de imagenes'!$A$3:$G$17,5,FALSE),IF($G$5="F1",'Definición técnica de imagenes'!$E$15,'Definición técnica de imagenes'!$F$13)),'Definición técnica de imagenes'!$E$16),"")</f>
        <v/>
      </c>
      <c r="H105" s="3" t="str">
        <f t="shared" si="8"/>
        <v/>
      </c>
      <c r="I105" s="3" t="str">
        <f>IF(OR(B105&lt;&gt;"",J105&lt;&gt;""),IF($G$4="Recurso",IF(LEFT($G$5,1)="M",VLOOKUP($G$5,'Definición técnica de imagenes'!$A$3:$G$17,6,FALSE),IF($G$5="F1","","")),'Definición técnica de imagenes'!$F$16),"")</f>
        <v/>
      </c>
      <c r="J105" s="3"/>
      <c r="K105" s="3"/>
    </row>
    <row r="106" spans="1:11" s="71" customFormat="1">
      <c r="A106" s="2"/>
      <c r="B106" s="2"/>
      <c r="C106" s="2"/>
      <c r="D106" s="3"/>
      <c r="E106" s="3"/>
      <c r="F106" s="3" t="str">
        <f t="shared" si="7"/>
        <v/>
      </c>
      <c r="G106" s="3" t="str">
        <f>IF(F106&lt;&gt;"",IF($G$4="Recurso",IF(LEFT($G$5,1)="M",VLOOKUP($G$5,'Definición técnica de imagenes'!$A$3:$G$17,5,FALSE),IF($G$5="F1",'Definición técnica de imagenes'!$E$15,'Definición técnica de imagenes'!$F$13)),'Definición técnica de imagenes'!$E$16),"")</f>
        <v/>
      </c>
      <c r="H106" s="3" t="str">
        <f t="shared" si="8"/>
        <v/>
      </c>
      <c r="I106" s="3" t="str">
        <f>IF(OR(B106&lt;&gt;"",J106&lt;&gt;""),IF($G$4="Recurso",IF(LEFT($G$5,1)="M",VLOOKUP($G$5,'Definición técnica de imagenes'!$A$3:$G$17,6,FALSE),IF($G$5="F1","","")),'Definición técnica de imagenes'!$F$16),"")</f>
        <v/>
      </c>
      <c r="J106" s="3"/>
      <c r="K106" s="3"/>
    </row>
    <row r="107" spans="1:11" s="71" customFormat="1">
      <c r="A107" s="2"/>
      <c r="B107" s="2"/>
      <c r="C107" s="2"/>
      <c r="D107" s="3"/>
      <c r="E107" s="3"/>
      <c r="F107" s="3" t="str">
        <f t="shared" si="7"/>
        <v/>
      </c>
      <c r="G107" s="3" t="str">
        <f>IF(F107&lt;&gt;"",IF($G$4="Recurso",IF(LEFT($G$5,1)="M",VLOOKUP($G$5,'Definición técnica de imagenes'!$A$3:$G$17,5,FALSE),IF($G$5="F1",'Definición técnica de imagenes'!$E$15,'Definición técnica de imagenes'!$F$13)),'Definición técnica de imagenes'!$E$16),"")</f>
        <v/>
      </c>
      <c r="H107" s="3" t="str">
        <f t="shared" si="8"/>
        <v/>
      </c>
      <c r="I107" s="3" t="str">
        <f>IF(OR(B107&lt;&gt;"",J107&lt;&gt;""),IF($G$4="Recurso",IF(LEFT($G$5,1)="M",VLOOKUP($G$5,'Definición técnica de imagenes'!$A$3:$G$17,6,FALSE),IF($G$5="F1","","")),'Definición técnica de imagenes'!$F$16),"")</f>
        <v/>
      </c>
      <c r="J107" s="3"/>
      <c r="K107" s="3"/>
    </row>
    <row r="108" spans="1:11" s="71" customFormat="1">
      <c r="A108" s="2"/>
      <c r="B108" s="2"/>
      <c r="C108" s="2"/>
      <c r="D108" s="3"/>
      <c r="E108" s="3"/>
      <c r="F108" s="3" t="str">
        <f t="shared" si="7"/>
        <v/>
      </c>
      <c r="G108" s="3" t="str">
        <f>IF(F108&lt;&gt;"",IF($G$4="Recurso",IF(LEFT($G$5,1)="M",VLOOKUP($G$5,'Definición técnica de imagenes'!$A$3:$G$17,5,FALSE),IF($G$5="F1",'Definición técnica de imagenes'!$E$15,'Definición técnica de imagenes'!$F$13)),'Definición técnica de imagenes'!$E$16),"")</f>
        <v/>
      </c>
      <c r="H108" s="3" t="str">
        <f t="shared" si="8"/>
        <v/>
      </c>
      <c r="I108" s="3" t="str">
        <f>IF(OR(B108&lt;&gt;"",J108&lt;&gt;""),IF($G$4="Recurso",IF(LEFT($G$5,1)="M",VLOOKUP($G$5,'Definición técnica de imagenes'!$A$3:$G$17,6,FALSE),IF($G$5="F1","","")),'Definición técnica de imagenes'!$F$16),"")</f>
        <v/>
      </c>
      <c r="J108" s="3"/>
      <c r="K108" s="3"/>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16" customWidth="1"/>
    <col min="2" max="2" width="10.83203125" style="16"/>
    <col min="3" max="3" width="13.83203125" style="16" customWidth="1"/>
    <col min="4" max="4" width="11.33203125" style="16" customWidth="1"/>
    <col min="5" max="7" width="10.83203125" style="16"/>
    <col min="8" max="11" width="11" style="16" hidden="1" customWidth="1"/>
    <col min="12" max="16384" width="10.83203125" style="16"/>
  </cols>
  <sheetData>
    <row r="1" spans="1:11" ht="16" thickBot="1">
      <c r="A1" s="91" t="s">
        <v>39</v>
      </c>
      <c r="B1" s="92"/>
      <c r="C1" s="92"/>
      <c r="D1" s="92"/>
      <c r="E1" s="92"/>
      <c r="F1" s="93"/>
    </row>
    <row r="2" spans="1:11">
      <c r="A2" s="23" t="s">
        <v>43</v>
      </c>
      <c r="B2" s="24"/>
      <c r="C2" s="94" t="s">
        <v>14</v>
      </c>
      <c r="D2" s="95"/>
      <c r="E2" s="96"/>
      <c r="F2" s="25"/>
    </row>
    <row r="3" spans="1:11" ht="60">
      <c r="A3" s="26" t="s">
        <v>44</v>
      </c>
      <c r="B3" s="24"/>
      <c r="C3" s="100" t="s">
        <v>15</v>
      </c>
      <c r="D3" s="101"/>
      <c r="E3" s="102"/>
      <c r="F3" s="25"/>
      <c r="H3" s="16" t="s">
        <v>19</v>
      </c>
      <c r="I3" s="16" t="s">
        <v>20</v>
      </c>
      <c r="J3" s="16" t="s">
        <v>21</v>
      </c>
      <c r="K3" s="16" t="s">
        <v>53</v>
      </c>
    </row>
    <row r="4" spans="1:11" ht="30">
      <c r="A4" s="23" t="s">
        <v>45</v>
      </c>
      <c r="B4" s="24"/>
      <c r="C4" s="19" t="s">
        <v>16</v>
      </c>
      <c r="D4" s="18" t="s">
        <v>17</v>
      </c>
      <c r="E4" s="22" t="s">
        <v>18</v>
      </c>
      <c r="F4" s="25"/>
      <c r="H4" s="16" t="s">
        <v>22</v>
      </c>
      <c r="I4" s="16" t="s">
        <v>26</v>
      </c>
      <c r="J4" s="16">
        <v>1</v>
      </c>
      <c r="K4" s="16">
        <v>1</v>
      </c>
    </row>
    <row r="5" spans="1:11" ht="76" thickBot="1">
      <c r="A5" s="26" t="s">
        <v>46</v>
      </c>
      <c r="B5" s="24"/>
      <c r="C5" s="21" t="s">
        <v>36</v>
      </c>
      <c r="D5" s="103" t="str">
        <f>CONCATENATE(H21,"_",I21,"_",J21,"_CO")</f>
        <v>LE_07_04_CO</v>
      </c>
      <c r="E5" s="104"/>
      <c r="F5" s="25"/>
      <c r="H5" s="16" t="s">
        <v>23</v>
      </c>
      <c r="I5" s="16" t="s">
        <v>27</v>
      </c>
      <c r="J5" s="16">
        <v>2</v>
      </c>
      <c r="K5" s="16">
        <v>2</v>
      </c>
    </row>
    <row r="6" spans="1:11" ht="31" thickBot="1">
      <c r="A6" s="23" t="s">
        <v>11</v>
      </c>
      <c r="B6" s="24"/>
      <c r="C6" s="24"/>
      <c r="D6" s="24"/>
      <c r="E6" s="24"/>
      <c r="F6" s="25"/>
      <c r="H6" s="16" t="s">
        <v>24</v>
      </c>
      <c r="I6" s="16" t="s">
        <v>28</v>
      </c>
      <c r="J6" s="16">
        <v>3</v>
      </c>
      <c r="K6" s="16">
        <v>3</v>
      </c>
    </row>
    <row r="7" spans="1:11" ht="46" thickBot="1">
      <c r="A7" s="26" t="s">
        <v>12</v>
      </c>
      <c r="B7" s="24"/>
      <c r="C7" s="50" t="s">
        <v>144</v>
      </c>
      <c r="D7" s="89" t="str">
        <f>CONCATENATE("SolicitudGrafica_",D5,".xls")</f>
        <v>SolicitudGrafica_LE_07_04_CO.xls</v>
      </c>
      <c r="E7" s="89"/>
      <c r="F7" s="90"/>
      <c r="H7" s="16" t="s">
        <v>25</v>
      </c>
      <c r="I7" s="16" t="s">
        <v>29</v>
      </c>
      <c r="J7" s="16">
        <v>4</v>
      </c>
      <c r="K7" s="16">
        <v>4</v>
      </c>
    </row>
    <row r="8" spans="1:11" ht="45">
      <c r="A8" s="26" t="s">
        <v>54</v>
      </c>
      <c r="B8" s="24"/>
      <c r="C8" s="24"/>
      <c r="D8" s="24"/>
      <c r="E8" s="24"/>
      <c r="F8" s="25"/>
      <c r="I8" s="16" t="s">
        <v>30</v>
      </c>
      <c r="J8" s="16">
        <v>5</v>
      </c>
      <c r="K8" s="16">
        <v>5</v>
      </c>
    </row>
    <row r="9" spans="1:11" ht="45">
      <c r="A9" s="26" t="s">
        <v>13</v>
      </c>
      <c r="B9" s="24"/>
      <c r="C9" s="24"/>
      <c r="D9" s="24"/>
      <c r="E9" s="24"/>
      <c r="F9" s="25"/>
      <c r="I9" s="16" t="s">
        <v>31</v>
      </c>
      <c r="J9" s="16">
        <v>6</v>
      </c>
      <c r="K9" s="16">
        <v>6</v>
      </c>
    </row>
    <row r="10" spans="1:11" ht="31" thickBot="1">
      <c r="A10" s="27" t="s">
        <v>37</v>
      </c>
      <c r="B10" s="28"/>
      <c r="C10" s="28"/>
      <c r="D10" s="28"/>
      <c r="E10" s="28"/>
      <c r="F10" s="29"/>
      <c r="I10" s="16" t="s">
        <v>32</v>
      </c>
      <c r="J10" s="16">
        <v>7</v>
      </c>
      <c r="K10" s="16">
        <v>7</v>
      </c>
    </row>
    <row r="11" spans="1:11">
      <c r="I11" s="16" t="s">
        <v>33</v>
      </c>
      <c r="J11" s="16">
        <v>8</v>
      </c>
      <c r="K11" s="16">
        <v>8</v>
      </c>
    </row>
    <row r="12" spans="1:11" ht="16" thickBot="1">
      <c r="I12" s="16" t="s">
        <v>38</v>
      </c>
      <c r="J12" s="16">
        <v>9</v>
      </c>
      <c r="K12" s="16">
        <v>9</v>
      </c>
    </row>
    <row r="13" spans="1:11">
      <c r="A13" s="91" t="s">
        <v>42</v>
      </c>
      <c r="B13" s="92"/>
      <c r="C13" s="92"/>
      <c r="D13" s="92"/>
      <c r="E13" s="92"/>
      <c r="F13" s="93"/>
      <c r="I13" s="16" t="s">
        <v>34</v>
      </c>
      <c r="J13" s="16">
        <v>10</v>
      </c>
      <c r="K13" s="16">
        <v>10</v>
      </c>
    </row>
    <row r="14" spans="1:11" ht="16" thickBot="1">
      <c r="A14" s="26"/>
      <c r="B14" s="24"/>
      <c r="C14" s="24"/>
      <c r="D14" s="24"/>
      <c r="E14" s="24"/>
      <c r="F14" s="25"/>
      <c r="I14" s="16" t="s">
        <v>35</v>
      </c>
      <c r="J14" s="16">
        <v>11</v>
      </c>
      <c r="K14" s="16">
        <v>11</v>
      </c>
    </row>
    <row r="15" spans="1:11">
      <c r="A15" s="23" t="s">
        <v>47</v>
      </c>
      <c r="B15" s="24"/>
      <c r="C15" s="94" t="s">
        <v>50</v>
      </c>
      <c r="D15" s="95"/>
      <c r="E15" s="95"/>
      <c r="F15" s="96"/>
      <c r="J15" s="16">
        <v>12</v>
      </c>
      <c r="K15" s="16">
        <v>12</v>
      </c>
    </row>
    <row r="16" spans="1:11" ht="67.25" customHeight="1">
      <c r="A16" s="26" t="s">
        <v>48</v>
      </c>
      <c r="B16" s="24"/>
      <c r="C16" s="19" t="s">
        <v>16</v>
      </c>
      <c r="D16" s="18" t="s">
        <v>17</v>
      </c>
      <c r="E16" s="18" t="s">
        <v>18</v>
      </c>
      <c r="F16" s="20" t="s">
        <v>51</v>
      </c>
      <c r="J16" s="16">
        <v>13</v>
      </c>
      <c r="K16" s="16">
        <v>13</v>
      </c>
    </row>
    <row r="17" spans="1:11" ht="32" customHeight="1" thickBot="1">
      <c r="A17" s="23" t="s">
        <v>45</v>
      </c>
      <c r="B17" s="24"/>
      <c r="C17" s="21" t="s">
        <v>36</v>
      </c>
      <c r="D17" s="97" t="str">
        <f>CONCATENATE(H21,"_",I21,"_",J21,"_",K45)</f>
        <v>LE_07_04_REC10</v>
      </c>
      <c r="E17" s="98"/>
      <c r="F17" s="99"/>
      <c r="J17" s="16">
        <v>14</v>
      </c>
      <c r="K17" s="16">
        <v>14</v>
      </c>
    </row>
    <row r="18" spans="1:11" ht="76" thickBot="1">
      <c r="A18" s="26" t="s">
        <v>49</v>
      </c>
      <c r="B18" s="24"/>
      <c r="C18" s="50" t="s">
        <v>145</v>
      </c>
      <c r="D18" s="89" t="str">
        <f>CONCATENATE("SolicitudGrafica_",D17,".xls")</f>
        <v>SolicitudGrafica_LE_07_04_REC10.xls</v>
      </c>
      <c r="E18" s="89"/>
      <c r="F18" s="90"/>
      <c r="J18" s="16">
        <v>15</v>
      </c>
      <c r="K18" s="16">
        <v>15</v>
      </c>
    </row>
    <row r="19" spans="1:11">
      <c r="A19" s="23" t="s">
        <v>11</v>
      </c>
      <c r="B19" s="24"/>
      <c r="C19" s="24"/>
      <c r="D19" s="24"/>
      <c r="E19" s="24"/>
      <c r="F19" s="25"/>
      <c r="H19" s="16">
        <v>3</v>
      </c>
      <c r="J19" s="16">
        <v>16</v>
      </c>
      <c r="K19" s="16">
        <v>16</v>
      </c>
    </row>
    <row r="20" spans="1:11" ht="61" thickBot="1">
      <c r="A20" s="27" t="s">
        <v>52</v>
      </c>
      <c r="B20" s="28"/>
      <c r="C20" s="28"/>
      <c r="D20" s="28"/>
      <c r="E20" s="28"/>
      <c r="F20" s="29"/>
      <c r="H20" s="16">
        <v>4</v>
      </c>
      <c r="I20" s="16">
        <v>5</v>
      </c>
      <c r="J20" s="16">
        <v>4</v>
      </c>
      <c r="K20" s="16">
        <v>17</v>
      </c>
    </row>
    <row r="21" spans="1:11">
      <c r="H21" s="16" t="str">
        <f>IF(INDEX(H4:H7,H20)=H4,"MA",IF(INDEX(H4:H7,H20)=H5,"CN",IF(INDEX(H4:H7,H20)=H6,"CS",IF(INDEX(H4:H7,H20)=H7,"LE"))))</f>
        <v>LE</v>
      </c>
      <c r="I21" s="16" t="str">
        <f>CONCATENATE(IF((I20+2)&lt;10,"0",""),I20+2)</f>
        <v>07</v>
      </c>
      <c r="J21" s="16" t="str">
        <f>CONCATENATE(IF(J20&lt;10,"0",""),J20)</f>
        <v>04</v>
      </c>
      <c r="K21" s="16">
        <v>18</v>
      </c>
    </row>
    <row r="22" spans="1:11">
      <c r="K22" s="16">
        <v>19</v>
      </c>
    </row>
    <row r="23" spans="1:11">
      <c r="K23" s="16">
        <v>20</v>
      </c>
    </row>
    <row r="24" spans="1:11">
      <c r="K24" s="16">
        <v>21</v>
      </c>
    </row>
    <row r="25" spans="1:11">
      <c r="K25" s="16">
        <v>22</v>
      </c>
    </row>
    <row r="26" spans="1:11">
      <c r="K26" s="16">
        <v>23</v>
      </c>
    </row>
    <row r="27" spans="1:11">
      <c r="K27" s="16">
        <v>24</v>
      </c>
    </row>
    <row r="28" spans="1:11">
      <c r="K28" s="16">
        <v>25</v>
      </c>
    </row>
    <row r="29" spans="1:11">
      <c r="K29" s="16">
        <v>26</v>
      </c>
    </row>
    <row r="30" spans="1:11">
      <c r="K30" s="16">
        <v>27</v>
      </c>
    </row>
    <row r="31" spans="1:11">
      <c r="K31" s="16">
        <v>28</v>
      </c>
    </row>
    <row r="32" spans="1:11">
      <c r="K32" s="16">
        <v>29</v>
      </c>
    </row>
    <row r="33" spans="11:11">
      <c r="K33" s="16">
        <v>30</v>
      </c>
    </row>
    <row r="34" spans="11:11">
      <c r="K34" s="16">
        <v>31</v>
      </c>
    </row>
    <row r="35" spans="11:11">
      <c r="K35" s="16">
        <v>32</v>
      </c>
    </row>
    <row r="36" spans="11:11">
      <c r="K36" s="16">
        <v>33</v>
      </c>
    </row>
    <row r="37" spans="11:11">
      <c r="K37" s="16">
        <v>34</v>
      </c>
    </row>
    <row r="38" spans="11:11">
      <c r="K38" s="16">
        <v>35</v>
      </c>
    </row>
    <row r="39" spans="11:11">
      <c r="K39" s="16">
        <v>36</v>
      </c>
    </row>
    <row r="40" spans="11:11">
      <c r="K40" s="16">
        <v>37</v>
      </c>
    </row>
    <row r="41" spans="11:11">
      <c r="K41" s="16">
        <v>38</v>
      </c>
    </row>
    <row r="42" spans="11:11">
      <c r="K42" s="16">
        <v>39</v>
      </c>
    </row>
    <row r="43" spans="11:11">
      <c r="K43" s="16">
        <v>40</v>
      </c>
    </row>
    <row r="44" spans="11:11">
      <c r="K44" s="16">
        <v>1</v>
      </c>
    </row>
    <row r="45" spans="11:11">
      <c r="K45" s="1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G9" sqref="G9"/>
    </sheetView>
  </sheetViews>
  <sheetFormatPr baseColWidth="10" defaultColWidth="10.83203125" defaultRowHeight="15" x14ac:dyDescent="0"/>
  <cols>
    <col min="1" max="1" width="21" style="16" customWidth="1"/>
    <col min="2" max="2" width="22.1640625" style="16" customWidth="1"/>
    <col min="3" max="3" width="17.33203125" style="16" customWidth="1"/>
    <col min="4" max="4" width="10.83203125" style="16"/>
    <col min="5" max="5" width="11.6640625" style="16" customWidth="1"/>
    <col min="6" max="6" width="12.6640625" style="16" customWidth="1"/>
    <col min="7" max="7" width="11" style="16" customWidth="1"/>
    <col min="8" max="9" width="22.1640625" style="16" customWidth="1"/>
    <col min="10" max="10" width="20.6640625" style="16" customWidth="1"/>
    <col min="11" max="11" width="44.5" style="16" customWidth="1"/>
    <col min="12" max="16384" width="10.83203125" style="16"/>
  </cols>
  <sheetData>
    <row r="1" spans="1:11">
      <c r="A1" s="105" t="s">
        <v>57</v>
      </c>
      <c r="B1" s="105" t="s">
        <v>64</v>
      </c>
      <c r="C1" s="105" t="s">
        <v>65</v>
      </c>
      <c r="D1" s="105" t="s">
        <v>6</v>
      </c>
      <c r="E1" s="105" t="s">
        <v>66</v>
      </c>
      <c r="F1" s="105" t="s">
        <v>67</v>
      </c>
      <c r="G1" s="105" t="s">
        <v>68</v>
      </c>
      <c r="H1" s="106" t="s">
        <v>69</v>
      </c>
      <c r="I1" s="106"/>
      <c r="J1" s="106"/>
    </row>
    <row r="2" spans="1:11">
      <c r="A2" s="105"/>
      <c r="B2" s="105"/>
      <c r="C2" s="105"/>
      <c r="D2" s="105"/>
      <c r="E2" s="105"/>
      <c r="F2" s="105"/>
      <c r="G2" s="105"/>
      <c r="H2" s="30" t="s">
        <v>66</v>
      </c>
      <c r="I2" s="30" t="s">
        <v>67</v>
      </c>
      <c r="J2" s="30" t="s">
        <v>68</v>
      </c>
    </row>
    <row r="3" spans="1:11" s="32" customFormat="1">
      <c r="A3" s="31" t="s">
        <v>70</v>
      </c>
      <c r="B3" s="31" t="s">
        <v>71</v>
      </c>
      <c r="C3" s="31" t="s">
        <v>72</v>
      </c>
      <c r="D3" s="31" t="s">
        <v>73</v>
      </c>
      <c r="E3" s="31" t="s">
        <v>74</v>
      </c>
      <c r="F3" s="31"/>
      <c r="G3" s="31"/>
      <c r="H3" s="31" t="s">
        <v>75</v>
      </c>
      <c r="I3" s="31"/>
      <c r="J3" s="31"/>
    </row>
    <row r="4" spans="1:11" s="32" customFormat="1">
      <c r="A4" s="33" t="s">
        <v>58</v>
      </c>
      <c r="B4" s="33" t="s">
        <v>76</v>
      </c>
      <c r="C4" s="33" t="s">
        <v>72</v>
      </c>
      <c r="D4" s="33" t="s">
        <v>73</v>
      </c>
      <c r="E4" s="33" t="s">
        <v>77</v>
      </c>
      <c r="F4" s="33" t="s">
        <v>78</v>
      </c>
      <c r="G4" s="33"/>
      <c r="H4" s="33" t="s">
        <v>79</v>
      </c>
      <c r="I4" s="33" t="s">
        <v>80</v>
      </c>
      <c r="J4" s="33"/>
    </row>
    <row r="5" spans="1:11" s="32" customFormat="1">
      <c r="A5" s="34" t="s">
        <v>81</v>
      </c>
      <c r="B5" s="33" t="s">
        <v>82</v>
      </c>
      <c r="C5" s="33" t="s">
        <v>72</v>
      </c>
      <c r="D5" s="33" t="s">
        <v>73</v>
      </c>
      <c r="E5" s="33" t="s">
        <v>77</v>
      </c>
      <c r="F5" s="33" t="s">
        <v>78</v>
      </c>
      <c r="G5" s="35"/>
      <c r="H5" s="33" t="s">
        <v>79</v>
      </c>
      <c r="I5" s="33" t="s">
        <v>80</v>
      </c>
      <c r="J5" s="35"/>
    </row>
    <row r="6" spans="1:11" s="32" customFormat="1">
      <c r="A6" s="33" t="s">
        <v>59</v>
      </c>
      <c r="B6" s="33" t="s">
        <v>83</v>
      </c>
      <c r="C6" s="33" t="s">
        <v>72</v>
      </c>
      <c r="D6" s="33" t="s">
        <v>73</v>
      </c>
      <c r="E6" s="33" t="s">
        <v>77</v>
      </c>
      <c r="F6" s="33" t="s">
        <v>78</v>
      </c>
      <c r="G6" s="33" t="s">
        <v>74</v>
      </c>
      <c r="H6" s="33" t="s">
        <v>79</v>
      </c>
      <c r="I6" s="33" t="s">
        <v>80</v>
      </c>
      <c r="J6" s="33" t="s">
        <v>84</v>
      </c>
    </row>
    <row r="7" spans="1:11" s="32" customFormat="1" ht="28">
      <c r="A7" s="33" t="s">
        <v>85</v>
      </c>
      <c r="B7" s="33" t="s">
        <v>86</v>
      </c>
      <c r="C7" s="33" t="s">
        <v>72</v>
      </c>
      <c r="D7" s="33" t="s">
        <v>73</v>
      </c>
      <c r="E7" s="33" t="s">
        <v>77</v>
      </c>
      <c r="F7" s="33" t="s">
        <v>78</v>
      </c>
      <c r="G7" s="33"/>
      <c r="H7" s="33" t="s">
        <v>79</v>
      </c>
      <c r="I7" s="33" t="s">
        <v>80</v>
      </c>
      <c r="J7" s="33"/>
    </row>
    <row r="8" spans="1:11" s="32" customFormat="1" ht="28">
      <c r="A8" s="33" t="s">
        <v>87</v>
      </c>
      <c r="B8" s="33" t="s">
        <v>88</v>
      </c>
      <c r="C8" s="33" t="s">
        <v>72</v>
      </c>
      <c r="D8" s="33" t="s">
        <v>73</v>
      </c>
      <c r="E8" s="33" t="s">
        <v>77</v>
      </c>
      <c r="F8" s="33" t="s">
        <v>78</v>
      </c>
      <c r="G8" s="33"/>
      <c r="H8" s="33" t="s">
        <v>79</v>
      </c>
      <c r="I8" s="33" t="s">
        <v>80</v>
      </c>
      <c r="J8" s="33"/>
    </row>
    <row r="9" spans="1:11" s="32" customFormat="1">
      <c r="A9" s="33" t="s">
        <v>89</v>
      </c>
      <c r="B9" s="33" t="s">
        <v>90</v>
      </c>
      <c r="C9" s="33" t="s">
        <v>72</v>
      </c>
      <c r="D9" s="33" t="s">
        <v>73</v>
      </c>
      <c r="E9" s="33" t="s">
        <v>77</v>
      </c>
      <c r="F9" s="33" t="s">
        <v>78</v>
      </c>
      <c r="G9" s="33"/>
      <c r="H9" s="33" t="s">
        <v>79</v>
      </c>
      <c r="I9" s="33" t="s">
        <v>80</v>
      </c>
      <c r="J9" s="33"/>
    </row>
    <row r="10" spans="1:11" s="32" customFormat="1">
      <c r="A10" s="33" t="s">
        <v>91</v>
      </c>
      <c r="B10" s="33" t="s">
        <v>92</v>
      </c>
      <c r="C10" s="33" t="s">
        <v>72</v>
      </c>
      <c r="D10" s="33" t="s">
        <v>73</v>
      </c>
      <c r="E10" s="33" t="s">
        <v>93</v>
      </c>
      <c r="F10" s="33"/>
      <c r="G10" s="33"/>
      <c r="H10" s="33" t="s">
        <v>75</v>
      </c>
      <c r="I10" s="33"/>
      <c r="J10" s="33"/>
    </row>
    <row r="11" spans="1:11" s="32" customFormat="1" ht="28">
      <c r="A11" s="33" t="s">
        <v>94</v>
      </c>
      <c r="B11" s="33" t="s">
        <v>95</v>
      </c>
      <c r="C11" s="33" t="s">
        <v>72</v>
      </c>
      <c r="D11" s="33" t="s">
        <v>73</v>
      </c>
      <c r="E11" s="33" t="s">
        <v>77</v>
      </c>
      <c r="F11" s="33" t="s">
        <v>78</v>
      </c>
      <c r="G11" s="33"/>
      <c r="H11" s="33" t="s">
        <v>79</v>
      </c>
      <c r="I11" s="33" t="s">
        <v>80</v>
      </c>
      <c r="J11" s="33"/>
    </row>
    <row r="12" spans="1:11" s="32" customFormat="1">
      <c r="A12" s="33" t="s">
        <v>96</v>
      </c>
      <c r="B12" s="33" t="s">
        <v>97</v>
      </c>
      <c r="C12" s="33" t="s">
        <v>72</v>
      </c>
      <c r="D12" s="33" t="s">
        <v>73</v>
      </c>
      <c r="E12" s="33" t="s">
        <v>77</v>
      </c>
      <c r="F12" s="33" t="s">
        <v>78</v>
      </c>
      <c r="G12" s="33"/>
      <c r="H12" s="33" t="s">
        <v>79</v>
      </c>
      <c r="I12" s="33" t="s">
        <v>80</v>
      </c>
      <c r="J12" s="33"/>
    </row>
    <row r="13" spans="1:11" ht="60">
      <c r="A13" s="36" t="s">
        <v>98</v>
      </c>
      <c r="B13" s="36" t="s">
        <v>99</v>
      </c>
      <c r="C13" s="33" t="s">
        <v>72</v>
      </c>
      <c r="D13" s="37" t="s">
        <v>100</v>
      </c>
      <c r="E13" s="37"/>
      <c r="F13" s="38" t="s">
        <v>142</v>
      </c>
      <c r="G13" s="36"/>
      <c r="H13" s="33"/>
      <c r="I13" s="33" t="s">
        <v>75</v>
      </c>
      <c r="J13" s="36"/>
      <c r="K13" s="16" t="s">
        <v>101</v>
      </c>
    </row>
    <row r="14" spans="1:11">
      <c r="A14" s="36" t="s">
        <v>102</v>
      </c>
      <c r="B14" s="36" t="s">
        <v>103</v>
      </c>
      <c r="C14" s="33" t="s">
        <v>72</v>
      </c>
      <c r="D14" s="37" t="s">
        <v>73</v>
      </c>
      <c r="E14" s="37"/>
      <c r="F14" s="38" t="s">
        <v>143</v>
      </c>
      <c r="G14" s="36"/>
      <c r="H14" s="33"/>
      <c r="I14" s="33" t="s">
        <v>75</v>
      </c>
      <c r="J14" s="36"/>
    </row>
    <row r="15" spans="1:11" ht="30">
      <c r="A15" s="36" t="s">
        <v>104</v>
      </c>
      <c r="B15" s="36" t="s">
        <v>105</v>
      </c>
      <c r="C15" s="33" t="s">
        <v>106</v>
      </c>
      <c r="D15" s="36" t="s">
        <v>100</v>
      </c>
      <c r="E15" s="36" t="s">
        <v>141</v>
      </c>
      <c r="F15" s="36"/>
      <c r="G15" s="36"/>
      <c r="H15" s="33" t="s">
        <v>75</v>
      </c>
      <c r="I15" s="36"/>
      <c r="J15" s="36"/>
      <c r="K15" s="16" t="s">
        <v>107</v>
      </c>
    </row>
    <row r="16" spans="1:11" ht="90">
      <c r="A16" s="38" t="s">
        <v>108</v>
      </c>
      <c r="B16" s="38"/>
      <c r="C16" s="34" t="s">
        <v>106</v>
      </c>
      <c r="D16" s="38" t="s">
        <v>109</v>
      </c>
      <c r="E16" s="37" t="s">
        <v>139</v>
      </c>
      <c r="F16" s="37" t="s">
        <v>140</v>
      </c>
      <c r="G16" s="37"/>
      <c r="H16" s="38" t="s">
        <v>110</v>
      </c>
      <c r="I16" s="38" t="s">
        <v>111</v>
      </c>
      <c r="J16" s="37"/>
      <c r="K16" s="39" t="s">
        <v>112</v>
      </c>
    </row>
    <row r="17" spans="1:11" ht="28">
      <c r="A17" s="33" t="s">
        <v>113</v>
      </c>
      <c r="B17" s="33"/>
      <c r="C17" s="33" t="s">
        <v>72</v>
      </c>
      <c r="D17" s="33" t="s">
        <v>73</v>
      </c>
      <c r="E17" s="33" t="s">
        <v>114</v>
      </c>
      <c r="F17" s="33" t="s">
        <v>115</v>
      </c>
      <c r="G17" s="33"/>
      <c r="H17" s="40" t="s">
        <v>116</v>
      </c>
      <c r="I17" s="40" t="s">
        <v>117</v>
      </c>
      <c r="J17" s="33"/>
      <c r="K17" s="41" t="s">
        <v>118</v>
      </c>
    </row>
    <row r="20" spans="1:11">
      <c r="A20" s="42" t="s">
        <v>119</v>
      </c>
    </row>
    <row r="21" spans="1:11">
      <c r="A21" s="43" t="s">
        <v>120</v>
      </c>
      <c r="B21" s="44" t="s">
        <v>121</v>
      </c>
      <c r="C21" s="45" t="s">
        <v>122</v>
      </c>
      <c r="D21" s="44"/>
      <c r="E21" s="44"/>
    </row>
    <row r="22" spans="1:11">
      <c r="A22" s="46" t="s">
        <v>123</v>
      </c>
      <c r="B22" s="47" t="s">
        <v>124</v>
      </c>
      <c r="C22" s="48" t="s">
        <v>125</v>
      </c>
      <c r="D22" s="47"/>
      <c r="E22" s="47"/>
    </row>
    <row r="23" spans="1:11">
      <c r="A23" s="46" t="s">
        <v>126</v>
      </c>
      <c r="B23" s="47" t="s">
        <v>127</v>
      </c>
      <c r="C23" s="48" t="s">
        <v>128</v>
      </c>
      <c r="D23" s="47"/>
      <c r="E23" s="47"/>
    </row>
    <row r="24" spans="1:11" ht="30">
      <c r="A24" s="46" t="s">
        <v>129</v>
      </c>
      <c r="B24" s="47" t="s">
        <v>130</v>
      </c>
      <c r="C24" s="48" t="s">
        <v>131</v>
      </c>
      <c r="D24" s="47"/>
      <c r="E24" s="47"/>
    </row>
    <row r="25" spans="1:11">
      <c r="A25" s="46" t="s">
        <v>132</v>
      </c>
      <c r="B25" s="47" t="s">
        <v>133</v>
      </c>
      <c r="C25" s="48" t="s">
        <v>134</v>
      </c>
      <c r="D25" s="47"/>
      <c r="E25" s="47"/>
    </row>
    <row r="26" spans="1:11" ht="60">
      <c r="A26" s="46" t="s">
        <v>135</v>
      </c>
      <c r="B26" s="47" t="s">
        <v>136</v>
      </c>
      <c r="C26" s="48" t="s">
        <v>137</v>
      </c>
      <c r="D26" s="47"/>
      <c r="E26" s="47"/>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 Constanza Perdomo Pedraza</cp:lastModifiedBy>
  <dcterms:created xsi:type="dcterms:W3CDTF">2014-07-01T23:43:25Z</dcterms:created>
  <dcterms:modified xsi:type="dcterms:W3CDTF">2015-04-13T22:17:52Z</dcterms:modified>
</cp:coreProperties>
</file>