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0" yWindow="40" windowWidth="25600" windowHeight="1472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H21" i="2"/>
  <c r="I21" i="2"/>
  <c r="J21" i="2"/>
  <c r="K45" i="2"/>
  <c r="D17" i="2"/>
  <c r="D18" i="2"/>
  <c r="D5" i="2"/>
  <c r="D7" i="2"/>
  <c r="I11" i="1"/>
  <c r="F11" i="1"/>
  <c r="G11" i="1"/>
  <c r="H11" i="1"/>
  <c r="I12" i="1"/>
  <c r="F12" i="1"/>
  <c r="G12" i="1"/>
  <c r="H12" i="1"/>
  <c r="I13" i="1"/>
  <c r="F13" i="1"/>
  <c r="G13" i="1"/>
  <c r="H13" i="1"/>
  <c r="I14" i="1"/>
  <c r="F14" i="1"/>
  <c r="G14" i="1"/>
  <c r="H14" i="1"/>
  <c r="A15" i="1"/>
  <c r="I15" i="1"/>
  <c r="F15" i="1"/>
  <c r="G15" i="1"/>
  <c r="H15" i="1"/>
  <c r="F16" i="1"/>
  <c r="G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2" i="1"/>
  <c r="A23" i="1"/>
  <c r="A24" i="1"/>
  <c r="A25" i="1"/>
  <c r="A26" i="1"/>
  <c r="A27" i="1"/>
  <c r="A28" i="1"/>
  <c r="A29" i="1"/>
  <c r="A30" i="1"/>
  <c r="C11" i="1"/>
  <c r="C12" i="1"/>
  <c r="C13" i="1"/>
  <c r="C14" i="1"/>
  <c r="C15" i="1"/>
  <c r="C19" i="1"/>
  <c r="C20" i="1"/>
  <c r="C21" i="1"/>
  <c r="C22" i="1"/>
  <c r="C10" i="1"/>
  <c r="F5" i="1"/>
  <c r="H10" i="1"/>
  <c r="G10" i="1"/>
</calcChain>
</file>

<file path=xl/sharedStrings.xml><?xml version="1.0" encoding="utf-8"?>
<sst xmlns="http://schemas.openxmlformats.org/spreadsheetml/2006/main" count="279" uniqueCount="177">
  <si>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</si>
  <si>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</si>
  <si>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</si>
  <si>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</si>
  <si>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</si>
  <si>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</si>
  <si>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</si>
  <si>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</si>
  <si>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</si>
  <si>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</si>
  <si>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</si>
  <si>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</si>
  <si>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</si>
  <si>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</si>
  <si>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</si>
  <si>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</si>
  <si>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</si>
  <si>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</si>
  <si>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</si>
  <si>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</si>
  <si>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</si>
  <si>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</si>
  <si>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</si>
  <si>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</si>
  <si>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</si>
  <si>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</si>
  <si>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</si>
  <si>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</si>
  <si>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</si>
  <si>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</si>
  <si>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</si>
  <si>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</si>
  <si>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</si>
  <si>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</si>
  <si>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</si>
  <si>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</si>
  <si>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</si>
  <si>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</si>
  <si>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</si>
  <si>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</si>
  <si>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</si>
  <si>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</si>
  <si>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</si>
  <si>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</si>
  <si>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</si>
  <si>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</si>
  <si>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</si>
  <si>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</si>
  <si>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</si>
  <si>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</si>
  <si>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</si>
  <si>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</si>
  <si>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</si>
  <si>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</si>
  <si>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</si>
  <si>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</si>
  <si>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</si>
  <si>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</si>
  <si>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</si>
  <si>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</si>
  <si>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</si>
  <si>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</si>
  <si>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</si>
  <si>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</si>
  <si>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</si>
  <si>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</si>
  <si>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</si>
  <si>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</si>
  <si>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</si>
  <si>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</si>
  <si>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</si>
  <si>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</si>
  <si>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</si>
  <si>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</si>
  <si>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</si>
  <si>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</si>
  <si>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</si>
  <si>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</si>
  <si>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</si>
  <si>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</si>
  <si>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</si>
  <si>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</si>
  <si>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</si>
  <si>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</si>
  <si>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</si>
  <si>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</si>
  <si>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</si>
  <si>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</si>
  <si>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</si>
  <si>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</si>
  <si>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</si>
  <si>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</si>
  <si>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</si>
  <si>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</si>
  <si>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</si>
  <si>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</si>
  <si>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</si>
  <si>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</si>
  <si>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</si>
  <si>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</si>
  <si>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</si>
  <si>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</si>
  <si>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</si>
  <si>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</si>
  <si>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</si>
  <si>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</si>
  <si>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</si>
  <si>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</si>
  <si>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</si>
  <si>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</si>
  <si>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</si>
  <si>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</si>
  <si>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</si>
  <si>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</si>
  <si>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</si>
  <si>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</si>
  <si>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</si>
  <si>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</si>
  <si>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</si>
  <si>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</si>
  <si>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</si>
  <si>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</si>
  <si>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</si>
  <si>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</si>
  <si>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</si>
  <si>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</si>
  <si>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</si>
  <si>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</si>
  <si>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</si>
  <si>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</si>
  <si>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</si>
  <si>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</si>
  <si>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</si>
  <si>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</si>
  <si>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</si>
  <si>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</si>
  <si>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</si>
  <si>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</si>
  <si>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</si>
  <si>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</si>
  <si>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</si>
  <si>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</si>
  <si>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</si>
  <si>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</si>
  <si>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</si>
  <si>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</si>
  <si>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</si>
  <si>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</si>
  <si>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</si>
  <si>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IMG02</t>
  </si>
  <si>
    <t>IMG03</t>
  </si>
  <si>
    <t>IMG04</t>
  </si>
  <si>
    <t>IMG05</t>
  </si>
  <si>
    <t>(Ver la imagen en  Observaciones, última columna de esta tabla)</t>
  </si>
  <si>
    <t>Andrea Constanza Perdomo Pedraza</t>
  </si>
  <si>
    <r>
      <rPr>
        <sz val="10"/>
        <color theme="1"/>
        <rFont val="Century Gothic"/>
      </rPr>
      <t xml:space="preserve">           </t>
    </r>
    <r>
      <rPr>
        <sz val="10"/>
        <color theme="1"/>
        <rFont val="Century Gothic"/>
      </rPr>
      <t>(Ver la imagen en  Observaciones, última columna de esta tabla)</t>
    </r>
  </si>
  <si>
    <r>
      <rPr>
        <sz val="10"/>
        <rFont val="Century Gothic"/>
      </rPr>
      <t xml:space="preserve">
(Ver la imagen en  Observaciones, última columna de esta tabla)</t>
    </r>
  </si>
  <si>
    <t>Manos señalando los números de los digitos en los dedos</t>
  </si>
  <si>
    <t>MA_03_02_CO</t>
  </si>
  <si>
    <t>Números hasta de seis cifras</t>
  </si>
  <si>
    <t>Tabla de posción</t>
  </si>
  <si>
    <r>
      <t xml:space="preserve">                         </t>
    </r>
    <r>
      <rPr>
        <sz val="10"/>
        <color theme="1"/>
        <rFont val="Century Gothic"/>
      </rPr>
      <t>(Ver la imagen en  Observaciones, última columna de esta tabla)</t>
    </r>
  </si>
  <si>
    <t xml:space="preserve">Esquema del valor de posición </t>
  </si>
  <si>
    <t>Señalando los puntos de mil</t>
  </si>
  <si>
    <t>Tabla de posición</t>
  </si>
  <si>
    <t>IMG07</t>
  </si>
  <si>
    <t>Esquema del valor de posición</t>
  </si>
  <si>
    <t>MA_03_02_CO_IMG07_zoom</t>
  </si>
  <si>
    <t>IMG08</t>
  </si>
  <si>
    <t>Tabla de posición pero no incluir los textos que van debajo de las flechas en ninguna de las tres tablas.</t>
  </si>
  <si>
    <t>IMG09</t>
  </si>
  <si>
    <t>Esquema de orden</t>
  </si>
  <si>
    <t>IMG10</t>
  </si>
  <si>
    <t>IMG11</t>
  </si>
  <si>
    <t>Fotografía de competidores en una carrera</t>
  </si>
  <si>
    <t>IMG12</t>
  </si>
  <si>
    <t>Esquema de organización de números ordinales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</si>
</sst>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7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applyAlignment="1">
      <alignment vertical="center"/>
    </xf>
  </cellXfs>
  <cellStyles count="7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10</xdr:col>
      <xdr:colOff>1217084</xdr:colOff>
      <xdr:row>9</xdr:row>
      <xdr:rowOff>486833</xdr:rowOff>
    </xdr:from>
    <xdr:to>
      <xdr:col>10</xdr:col>
      <xdr:colOff>2455334</xdr:colOff>
      <xdr:row>9</xdr:row>
      <xdr:rowOff>1632373</xdr:rowOff>
    </xdr:to>
    <xdr:pic>
      <xdr:nvPicPr>
        <xdr:cNvPr id="62" name="Imagen 6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47167" y="2391833"/>
          <a:ext cx="1238250" cy="1145540"/>
        </a:xfrm>
        <a:prstGeom prst="rect">
          <a:avLst/>
        </a:prstGeom>
        <a:noFill/>
        <a:ln>
          <a:noFill/>
        </a:ln>
      </xdr:spPr>
    </xdr:pic>
    <xdr:clientData/>
  </xdr:twoCellAnchor>
  <xdr:twoCellAnchor editAs="oneCell">
    <xdr:from>
      <xdr:col>10</xdr:col>
      <xdr:colOff>609600</xdr:colOff>
      <xdr:row>10</xdr:row>
      <xdr:rowOff>118533</xdr:rowOff>
    </xdr:from>
    <xdr:to>
      <xdr:col>10</xdr:col>
      <xdr:colOff>2167468</xdr:colOff>
      <xdr:row>10</xdr:row>
      <xdr:rowOff>1615228</xdr:rowOff>
    </xdr:to>
    <xdr:pic>
      <xdr:nvPicPr>
        <xdr:cNvPr id="63" name="Imagen 62"/>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8728"/>
        <a:stretch/>
      </xdr:blipFill>
      <xdr:spPr bwMode="auto">
        <a:xfrm>
          <a:off x="16933333" y="4487333"/>
          <a:ext cx="1557868" cy="1496695"/>
        </a:xfrm>
        <a:prstGeom prst="rect">
          <a:avLst/>
        </a:prstGeom>
        <a:noFill/>
        <a:ln>
          <a:noFill/>
        </a:ln>
      </xdr:spPr>
    </xdr:pic>
    <xdr:clientData/>
  </xdr:twoCellAnchor>
  <xdr:twoCellAnchor editAs="oneCell">
    <xdr:from>
      <xdr:col>10</xdr:col>
      <xdr:colOff>626533</xdr:colOff>
      <xdr:row>11</xdr:row>
      <xdr:rowOff>237067</xdr:rowOff>
    </xdr:from>
    <xdr:to>
      <xdr:col>10</xdr:col>
      <xdr:colOff>3236383</xdr:colOff>
      <xdr:row>11</xdr:row>
      <xdr:rowOff>1713442</xdr:rowOff>
    </xdr:to>
    <xdr:pic>
      <xdr:nvPicPr>
        <xdr:cNvPr id="64" name="Imagen 6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0266" y="6383867"/>
          <a:ext cx="2609850" cy="1476375"/>
        </a:xfrm>
        <a:prstGeom prst="rect">
          <a:avLst/>
        </a:prstGeom>
        <a:noFill/>
        <a:ln>
          <a:noFill/>
        </a:ln>
      </xdr:spPr>
    </xdr:pic>
    <xdr:clientData/>
  </xdr:twoCellAnchor>
  <xdr:twoCellAnchor editAs="oneCell">
    <xdr:from>
      <xdr:col>10</xdr:col>
      <xdr:colOff>660400</xdr:colOff>
      <xdr:row>12</xdr:row>
      <xdr:rowOff>406400</xdr:rowOff>
    </xdr:from>
    <xdr:to>
      <xdr:col>10</xdr:col>
      <xdr:colOff>2982595</xdr:colOff>
      <xdr:row>12</xdr:row>
      <xdr:rowOff>1692275</xdr:rowOff>
    </xdr:to>
    <xdr:pic>
      <xdr:nvPicPr>
        <xdr:cNvPr id="65" name="Imagen 6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84133" y="8331200"/>
          <a:ext cx="2322195" cy="1285875"/>
        </a:xfrm>
        <a:prstGeom prst="rect">
          <a:avLst/>
        </a:prstGeom>
        <a:noFill/>
        <a:ln>
          <a:noFill/>
        </a:ln>
      </xdr:spPr>
    </xdr:pic>
    <xdr:clientData/>
  </xdr:twoCellAnchor>
  <xdr:twoCellAnchor>
    <xdr:from>
      <xdr:col>10</xdr:col>
      <xdr:colOff>965200</xdr:colOff>
      <xdr:row>13</xdr:row>
      <xdr:rowOff>254000</xdr:rowOff>
    </xdr:from>
    <xdr:to>
      <xdr:col>10</xdr:col>
      <xdr:colOff>3235960</xdr:colOff>
      <xdr:row>13</xdr:row>
      <xdr:rowOff>1100455</xdr:rowOff>
    </xdr:to>
    <xdr:grpSp>
      <xdr:nvGrpSpPr>
        <xdr:cNvPr id="66" name="Agrupar 65"/>
        <xdr:cNvGrpSpPr/>
      </xdr:nvGrpSpPr>
      <xdr:grpSpPr>
        <a:xfrm>
          <a:off x="17288933" y="10430933"/>
          <a:ext cx="2270760" cy="846455"/>
          <a:chOff x="0" y="0"/>
          <a:chExt cx="2270760" cy="846455"/>
        </a:xfrm>
      </xdr:grpSpPr>
      <xdr:pic>
        <xdr:nvPicPr>
          <xdr:cNvPr id="67" name="Imagen 6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 y="0"/>
            <a:ext cx="2209800" cy="212725"/>
          </a:xfrm>
          <a:prstGeom prst="rect">
            <a:avLst/>
          </a:prstGeom>
          <a:noFill/>
          <a:ln>
            <a:noFill/>
          </a:ln>
          <a:extLst>
            <a:ext uri="{FAA26D3D-D897-4be2-8F04-BA451C77F1D7}">
              <ma14:placeholderFlag xmlns:ma14="http://schemas.microsoft.com/office/mac/drawingml/2011/main"/>
            </a:ext>
          </a:extLst>
        </xdr:spPr>
      </xdr:pic>
      <xdr:pic>
        <xdr:nvPicPr>
          <xdr:cNvPr id="68" name="Imagen 6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65430"/>
            <a:ext cx="1828800" cy="581025"/>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xdr:from>
      <xdr:col>10</xdr:col>
      <xdr:colOff>609589</xdr:colOff>
      <xdr:row>14</xdr:row>
      <xdr:rowOff>220133</xdr:rowOff>
    </xdr:from>
    <xdr:to>
      <xdr:col>10</xdr:col>
      <xdr:colOff>4420224</xdr:colOff>
      <xdr:row>14</xdr:row>
      <xdr:rowOff>1236134</xdr:rowOff>
    </xdr:to>
    <xdr:grpSp>
      <xdr:nvGrpSpPr>
        <xdr:cNvPr id="72" name="Agrupar 71"/>
        <xdr:cNvGrpSpPr/>
      </xdr:nvGrpSpPr>
      <xdr:grpSpPr>
        <a:xfrm>
          <a:off x="16933322" y="11819466"/>
          <a:ext cx="3810635" cy="1016001"/>
          <a:chOff x="0" y="0"/>
          <a:chExt cx="3810635" cy="1016001"/>
        </a:xfrm>
      </xdr:grpSpPr>
      <xdr:pic>
        <xdr:nvPicPr>
          <xdr:cNvPr id="73" name="Imagen 72"/>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25211"/>
          <a:stretch/>
        </xdr:blipFill>
        <xdr:spPr bwMode="auto">
          <a:xfrm>
            <a:off x="1905000" y="132080"/>
            <a:ext cx="1905635" cy="748454"/>
          </a:xfrm>
          <a:prstGeom prst="rect">
            <a:avLst/>
          </a:prstGeom>
          <a:noFill/>
          <a:ln>
            <a:noFill/>
          </a:ln>
          <a:extLst>
            <a:ext uri="{FAA26D3D-D897-4be2-8F04-BA451C77F1D7}">
              <ma14:placeholderFlag xmlns:ma14="http://schemas.microsoft.com/office/mac/drawingml/2011/main"/>
            </a:ext>
          </a:extLst>
        </xdr:spPr>
      </xdr:pic>
      <xdr:pic>
        <xdr:nvPicPr>
          <xdr:cNvPr id="74" name="Imagen 73"/>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23077"/>
          <a:stretch/>
        </xdr:blipFill>
        <xdr:spPr bwMode="auto">
          <a:xfrm>
            <a:off x="0" y="0"/>
            <a:ext cx="1811020" cy="1016001"/>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editAs="oneCell">
    <xdr:from>
      <xdr:col>10</xdr:col>
      <xdr:colOff>50799</xdr:colOff>
      <xdr:row>15</xdr:row>
      <xdr:rowOff>1506429</xdr:rowOff>
    </xdr:from>
    <xdr:to>
      <xdr:col>10</xdr:col>
      <xdr:colOff>4358639</xdr:colOff>
      <xdr:row>15</xdr:row>
      <xdr:rowOff>2923114</xdr:rowOff>
    </xdr:to>
    <xdr:pic>
      <xdr:nvPicPr>
        <xdr:cNvPr id="75" name="Imagen 74"/>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374532" y="14562029"/>
          <a:ext cx="4307840" cy="1416685"/>
        </a:xfrm>
        <a:prstGeom prst="rect">
          <a:avLst/>
        </a:prstGeom>
        <a:noFill/>
        <a:ln w="9525">
          <a:noFill/>
          <a:miter lim="800000"/>
          <a:headEnd/>
          <a:tailEnd/>
        </a:ln>
        <a:extLst>
          <a:ext uri="{FAA26D3D-D897-4be2-8F04-BA451C77F1D7}">
            <ma14:placeholderFlag xmlns:ma14="http://schemas.microsoft.com/office/mac/drawingml/2011/main"/>
          </a:ext>
        </a:extLst>
      </xdr:spPr>
    </xdr:pic>
    <xdr:clientData/>
  </xdr:twoCellAnchor>
  <xdr:twoCellAnchor editAs="oneCell">
    <xdr:from>
      <xdr:col>10</xdr:col>
      <xdr:colOff>50799</xdr:colOff>
      <xdr:row>15</xdr:row>
      <xdr:rowOff>135464</xdr:rowOff>
    </xdr:from>
    <xdr:to>
      <xdr:col>10</xdr:col>
      <xdr:colOff>4649469</xdr:colOff>
      <xdr:row>15</xdr:row>
      <xdr:rowOff>1409909</xdr:rowOff>
    </xdr:to>
    <xdr:pic>
      <xdr:nvPicPr>
        <xdr:cNvPr id="76" name="Imagen 75"/>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374532" y="13191064"/>
          <a:ext cx="4598670" cy="1274445"/>
        </a:xfrm>
        <a:prstGeom prst="rect">
          <a:avLst/>
        </a:prstGeom>
        <a:noFill/>
        <a:ln>
          <a:noFill/>
        </a:ln>
        <a:extLst>
          <a:ext uri="{FAA26D3D-D897-4be2-8F04-BA451C77F1D7}">
            <ma14:placeholderFlag xmlns:ma14="http://schemas.microsoft.com/office/mac/drawingml/2011/main"/>
          </a:ext>
        </a:extLst>
      </xdr:spPr>
    </xdr:pic>
    <xdr:clientData/>
  </xdr:twoCellAnchor>
  <xdr:twoCellAnchor editAs="oneCell">
    <xdr:from>
      <xdr:col>10</xdr:col>
      <xdr:colOff>0</xdr:colOff>
      <xdr:row>16</xdr:row>
      <xdr:rowOff>0</xdr:rowOff>
    </xdr:from>
    <xdr:to>
      <xdr:col>11</xdr:col>
      <xdr:colOff>228176</xdr:colOff>
      <xdr:row>16</xdr:row>
      <xdr:rowOff>2101850</xdr:rowOff>
    </xdr:to>
    <xdr:pic>
      <xdr:nvPicPr>
        <xdr:cNvPr id="77" name="Imagen 76"/>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323733" y="16154400"/>
          <a:ext cx="4918710" cy="2101850"/>
        </a:xfrm>
        <a:prstGeom prst="rect">
          <a:avLst/>
        </a:prstGeom>
        <a:noFill/>
        <a:ln>
          <a:noFill/>
        </a:ln>
      </xdr:spPr>
    </xdr:pic>
    <xdr:clientData/>
  </xdr:twoCellAnchor>
  <xdr:twoCellAnchor editAs="oneCell">
    <xdr:from>
      <xdr:col>10</xdr:col>
      <xdr:colOff>745052</xdr:colOff>
      <xdr:row>17</xdr:row>
      <xdr:rowOff>135464</xdr:rowOff>
    </xdr:from>
    <xdr:to>
      <xdr:col>10</xdr:col>
      <xdr:colOff>3246317</xdr:colOff>
      <xdr:row>17</xdr:row>
      <xdr:rowOff>1375619</xdr:rowOff>
    </xdr:to>
    <xdr:pic>
      <xdr:nvPicPr>
        <xdr:cNvPr id="78" name="Imagen 77"/>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68785" y="18575864"/>
          <a:ext cx="2501265" cy="1240155"/>
        </a:xfrm>
        <a:prstGeom prst="rect">
          <a:avLst/>
        </a:prstGeom>
        <a:noFill/>
        <a:ln>
          <a:noFill/>
        </a:ln>
      </xdr:spPr>
    </xdr:pic>
    <xdr:clientData/>
  </xdr:twoCellAnchor>
  <xdr:twoCellAnchor editAs="oneCell">
    <xdr:from>
      <xdr:col>10</xdr:col>
      <xdr:colOff>728133</xdr:colOff>
      <xdr:row>18</xdr:row>
      <xdr:rowOff>220134</xdr:rowOff>
    </xdr:from>
    <xdr:to>
      <xdr:col>10</xdr:col>
      <xdr:colOff>3303058</xdr:colOff>
      <xdr:row>18</xdr:row>
      <xdr:rowOff>2027979</xdr:rowOff>
    </xdr:to>
    <xdr:pic>
      <xdr:nvPicPr>
        <xdr:cNvPr id="79" name="Imagen 78"/>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051866" y="20252267"/>
          <a:ext cx="2574925" cy="1807845"/>
        </a:xfrm>
        <a:prstGeom prst="rect">
          <a:avLst/>
        </a:prstGeom>
        <a:noFill/>
        <a:ln>
          <a:noFill/>
        </a:ln>
      </xdr:spPr>
    </xdr:pic>
    <xdr:clientData/>
  </xdr:twoCellAnchor>
  <xdr:twoCellAnchor editAs="oneCell">
    <xdr:from>
      <xdr:col>10</xdr:col>
      <xdr:colOff>270928</xdr:colOff>
      <xdr:row>20</xdr:row>
      <xdr:rowOff>84665</xdr:rowOff>
    </xdr:from>
    <xdr:to>
      <xdr:col>10</xdr:col>
      <xdr:colOff>4265078</xdr:colOff>
      <xdr:row>20</xdr:row>
      <xdr:rowOff>1766145</xdr:rowOff>
    </xdr:to>
    <xdr:pic>
      <xdr:nvPicPr>
        <xdr:cNvPr id="80" name="Imagen 79"/>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594661" y="22538265"/>
          <a:ext cx="3994150" cy="16814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8" zoomScale="75" zoomScaleNormal="75" zoomScalePageLayoutView="75" workbookViewId="0">
      <selection activeCell="C21" sqref="C2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3"/>
      <c r="I1" s="53"/>
      <c r="J1" s="16"/>
      <c r="K1" s="16"/>
    </row>
    <row r="2" spans="1:16" ht="15">
      <c r="A2" s="1"/>
      <c r="B2" s="3" t="s">
        <v>0</v>
      </c>
      <c r="C2" s="90" t="s">
        <v>22</v>
      </c>
      <c r="D2" s="91"/>
      <c r="F2" s="83" t="s">
        <v>1</v>
      </c>
      <c r="G2" s="84"/>
      <c r="H2" s="53"/>
      <c r="I2" s="53"/>
      <c r="J2" s="16"/>
    </row>
    <row r="3" spans="1:16" ht="15">
      <c r="A3" s="1"/>
      <c r="B3" s="4" t="s">
        <v>9</v>
      </c>
      <c r="C3" s="92">
        <v>3</v>
      </c>
      <c r="D3" s="93"/>
      <c r="F3" s="85"/>
      <c r="G3" s="86"/>
      <c r="H3" s="53"/>
      <c r="I3" s="53"/>
      <c r="J3" s="16"/>
    </row>
    <row r="4" spans="1:16" ht="15">
      <c r="A4" s="1"/>
      <c r="B4" s="4" t="s">
        <v>55</v>
      </c>
      <c r="C4" s="92" t="s">
        <v>159</v>
      </c>
      <c r="D4" s="93"/>
      <c r="E4" s="5"/>
      <c r="F4" s="52" t="s">
        <v>56</v>
      </c>
      <c r="G4" s="51" t="s">
        <v>147</v>
      </c>
      <c r="H4" s="53"/>
      <c r="I4" s="53"/>
      <c r="J4" s="16"/>
      <c r="K4" s="16"/>
    </row>
    <row r="5" spans="1:16" ht="16" thickBot="1">
      <c r="A5" s="1"/>
      <c r="B5" s="6" t="s">
        <v>2</v>
      </c>
      <c r="C5" s="94" t="s">
        <v>154</v>
      </c>
      <c r="D5" s="95"/>
      <c r="E5" s="5"/>
      <c r="F5" s="50" t="str">
        <f>IF(G4="Recurso","Motor del recurso","")</f>
        <v/>
      </c>
      <c r="G5" s="50" t="s">
        <v>103</v>
      </c>
      <c r="H5" s="53"/>
      <c r="I5" s="74"/>
      <c r="J5" s="16"/>
      <c r="K5" s="16"/>
    </row>
    <row r="6" spans="1:16" ht="16" thickBot="1">
      <c r="A6" s="1"/>
      <c r="B6" s="1"/>
      <c r="C6" s="1"/>
      <c r="D6" s="1"/>
      <c r="E6" s="7"/>
      <c r="F6" s="1"/>
      <c r="G6" s="1"/>
      <c r="H6" s="53"/>
      <c r="I6" s="53"/>
      <c r="J6" s="16"/>
      <c r="K6" s="16"/>
    </row>
    <row r="7" spans="1:16" ht="15" customHeight="1">
      <c r="A7" s="1"/>
      <c r="B7" s="37" t="s">
        <v>41</v>
      </c>
      <c r="C7" s="8" t="s">
        <v>158</v>
      </c>
      <c r="D7" s="36" t="s">
        <v>40</v>
      </c>
      <c r="F7" s="1"/>
      <c r="G7" s="1"/>
      <c r="H7" s="1"/>
      <c r="I7" s="1"/>
      <c r="J7" s="16"/>
      <c r="K7" s="16"/>
    </row>
    <row r="8" spans="1:16" s="9" customFormat="1" ht="16" thickBot="1">
      <c r="A8" s="10"/>
      <c r="B8" s="10"/>
      <c r="C8" s="10"/>
      <c r="D8" s="11"/>
      <c r="E8" s="11"/>
      <c r="F8" s="87" t="s">
        <v>63</v>
      </c>
      <c r="G8" s="88"/>
      <c r="H8" s="88"/>
      <c r="I8" s="89"/>
      <c r="J8" s="18"/>
      <c r="K8" s="12"/>
      <c r="L8" s="2"/>
      <c r="M8" s="2"/>
      <c r="N8" s="2"/>
      <c r="O8" s="2"/>
      <c r="P8" s="2"/>
    </row>
    <row r="9" spans="1:16" ht="27" thickBot="1">
      <c r="A9" s="33" t="s">
        <v>3</v>
      </c>
      <c r="B9" s="25" t="s">
        <v>10</v>
      </c>
      <c r="C9" s="24" t="s">
        <v>4</v>
      </c>
      <c r="D9" s="24" t="s">
        <v>5</v>
      </c>
      <c r="E9" s="24" t="s">
        <v>6</v>
      </c>
      <c r="F9" s="73" t="s">
        <v>62</v>
      </c>
      <c r="G9" s="73" t="s">
        <v>60</v>
      </c>
      <c r="H9" s="73" t="s">
        <v>61</v>
      </c>
      <c r="I9" s="73" t="s">
        <v>138</v>
      </c>
      <c r="J9" s="25" t="s">
        <v>7</v>
      </c>
      <c r="K9" s="79" t="s">
        <v>8</v>
      </c>
    </row>
    <row r="10" spans="1:16" s="12" customFormat="1" ht="194.75" customHeight="1">
      <c r="A10" s="13" t="str">
        <f>IF(OR(B10&lt;&gt;"",J10&lt;&gt;""),"IMG01","")</f>
        <v>IMG01</v>
      </c>
      <c r="B10" s="26" t="s">
        <v>156</v>
      </c>
      <c r="C10" s="26" t="str">
        <f>IF(OR(B10&lt;&gt;"",J10&lt;&gt;""),IF($G$4="Recurso",CONCATENATE($G$4," ",$G$5),$G$4),"")</f>
        <v>Cuaderno de Estudio</v>
      </c>
      <c r="D10" s="76" t="s">
        <v>148</v>
      </c>
      <c r="E10" s="14" t="s">
        <v>146</v>
      </c>
      <c r="F10" s="14" t="str">
        <f>IF(OR(B10&lt;&gt;"",J10&lt;&gt;""),CONCATENATE($C$7,"_",$A10,IF($G$4="Cuaderno de Estudio","_small",CONCATENATE(IF(I10="","","n"),IF(LEFT($G$5,1)="F",".jpg",".png")))),"")</f>
        <v>MA_03_02_CO_IMG01_small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MA_03_02_CO_IMG01_zoom</v>
      </c>
      <c r="I10" s="14" t="str">
        <f>IF(OR(B10&lt;&gt;"",J10&lt;&gt;""),IF($G$4="Recurso",IF(LEFT($G$5,1)="M",VLOOKUP($G$5,'Definición técnica de imagenes'!$A$3:$G$17,6,FALSE),IF($G$5="F1","","")),'Definición técnica de imagenes'!$F$16),"")</f>
        <v>800 x 600 px</v>
      </c>
      <c r="J10" s="14" t="s">
        <v>157</v>
      </c>
      <c r="K10" s="80"/>
    </row>
    <row r="11" spans="1:16" s="12" customFormat="1" ht="140" customHeight="1">
      <c r="A11" s="77" t="s">
        <v>149</v>
      </c>
      <c r="B11" s="81" t="s">
        <v>161</v>
      </c>
      <c r="C11" s="26" t="str">
        <f t="shared" ref="C11:C22" si="0">IF(OR(B11&lt;&gt;"",J11&lt;&gt;""),IF($G$4="Recurso",CONCATENATE($G$4," ",$G$5),$G$4),"")</f>
        <v>Cuaderno de Estudio</v>
      </c>
      <c r="D11" s="76" t="s">
        <v>148</v>
      </c>
      <c r="E11" s="14" t="s">
        <v>146</v>
      </c>
      <c r="F11" s="14" t="str">
        <f t="shared" ref="F11:H74" si="1">IF(OR(B11&lt;&gt;"",J11&lt;&gt;""),CONCATENATE($C$7,"_",$A11,IF($G$4="Cuaderno de Estudio","_small",CONCATENATE(IF(I11="","","n"),IF(LEFT($G$5,1)="F",".jpg",".png")))),"")</f>
        <v>MA_03_02_CO_IMG02_small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MA_03_02_CO_IMG02_zoom</v>
      </c>
      <c r="I11" s="14" t="str">
        <f>IF(OR(B11&lt;&gt;"",J11&lt;&gt;""),IF($G$4="Recurso",IF(LEFT($G$5,1)="M",VLOOKUP($G$5,'Definición técnica de imagenes'!$A$3:$G$17,6,FALSE),IF($G$5="F1","","")),'Definición técnica de imagenes'!$F$16),"")</f>
        <v>800 x 600 px</v>
      </c>
      <c r="J11" s="81" t="s">
        <v>160</v>
      </c>
      <c r="K11" s="80"/>
    </row>
    <row r="12" spans="1:16" s="12" customFormat="1" ht="140" customHeight="1">
      <c r="A12" s="77" t="s">
        <v>150</v>
      </c>
      <c r="B12" s="81" t="s">
        <v>155</v>
      </c>
      <c r="C12" s="26" t="str">
        <f t="shared" si="0"/>
        <v>Cuaderno de Estudio</v>
      </c>
      <c r="D12" s="76" t="s">
        <v>148</v>
      </c>
      <c r="E12" s="76" t="s">
        <v>146</v>
      </c>
      <c r="F12" s="14" t="str">
        <f t="shared" si="1"/>
        <v>MA_03_02_CO_IMG03_small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MA_03_02_CO_IMG03_zoom</v>
      </c>
      <c r="I12" s="14" t="str">
        <f>IF(OR(B12&lt;&gt;"",J12&lt;&gt;""),IF($G$4="Recurso",IF(LEFT($G$5,1)="M",VLOOKUP($G$5,'Definición técnica de imagenes'!$A$3:$G$17,6,FALSE),IF($G$5="F1","","")),'Definición técnica de imagenes'!$F$16),"")</f>
        <v>800 x 600 px</v>
      </c>
      <c r="J12" s="81" t="s">
        <v>162</v>
      </c>
      <c r="K12" s="80"/>
    </row>
    <row r="13" spans="1:16" s="12" customFormat="1" ht="177" customHeight="1">
      <c r="A13" s="77" t="s">
        <v>151</v>
      </c>
      <c r="B13" s="78" t="s">
        <v>153</v>
      </c>
      <c r="C13" s="26" t="str">
        <f t="shared" si="0"/>
        <v>Cuaderno de Estudio</v>
      </c>
      <c r="D13" s="76" t="s">
        <v>148</v>
      </c>
      <c r="E13" s="76" t="s">
        <v>146</v>
      </c>
      <c r="F13" s="14" t="str">
        <f t="shared" si="1"/>
        <v>MA_03_02_CO_IMG04_small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MA_03_02_CO_IMG04_zoom</v>
      </c>
      <c r="I13" s="14" t="str">
        <f>IF(OR(B13&lt;&gt;"",J13&lt;&gt;""),IF($G$4="Recurso",IF(LEFT($G$5,1)="M",VLOOKUP($G$5,'Definición técnica de imagenes'!$A$3:$G$17,6,FALSE),IF($G$5="F1","","")),'Definición técnica de imagenes'!$F$16),"")</f>
        <v>800 x 600 px</v>
      </c>
      <c r="J13" s="81" t="s">
        <v>162</v>
      </c>
      <c r="K13" s="80"/>
    </row>
    <row r="14" spans="1:16" s="12" customFormat="1" ht="112.5" customHeight="1">
      <c r="A14" s="77" t="s">
        <v>152</v>
      </c>
      <c r="B14" s="78" t="s">
        <v>153</v>
      </c>
      <c r="C14" s="26" t="str">
        <f t="shared" si="0"/>
        <v>Cuaderno de Estudio</v>
      </c>
      <c r="D14" s="76" t="s">
        <v>148</v>
      </c>
      <c r="E14" s="76" t="s">
        <v>146</v>
      </c>
      <c r="F14" s="14" t="str">
        <f t="shared" si="1"/>
        <v>MA_03_02_CO_IMG05_small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MA_03_02_CO_IMG05_zoom</v>
      </c>
      <c r="I14" s="14" t="str">
        <f>IF(OR(B14&lt;&gt;"",J14&lt;&gt;""),IF($G$4="Recurso",IF(LEFT($G$5,1)="M",VLOOKUP($G$5,'Definición técnica de imagenes'!$A$3:$G$17,6,FALSE),IF($G$5="F1","","")),'Definición técnica de imagenes'!$F$16),"")</f>
        <v>800 x 600 px</v>
      </c>
      <c r="J14" s="20" t="s">
        <v>163</v>
      </c>
      <c r="K14" s="80"/>
    </row>
    <row r="15" spans="1:16" s="12" customFormat="1" ht="115.5" customHeight="1">
      <c r="A15" s="13" t="str">
        <f t="shared" ref="A15:A30" si="3">IF(OR(B15&lt;&gt;"",J15&lt;&gt;""),CONCATENATE(LEFT(A14,3),IF(MID(A14,4,2)+1&lt;10,CONCATENATE("0",MID(A14,4,2)+1))),"")</f>
        <v>IMG06</v>
      </c>
      <c r="B15" s="78" t="s">
        <v>153</v>
      </c>
      <c r="C15" s="26" t="str">
        <f t="shared" si="0"/>
        <v>Cuaderno de Estudio</v>
      </c>
      <c r="D15" s="76" t="s">
        <v>148</v>
      </c>
      <c r="E15" s="76" t="s">
        <v>146</v>
      </c>
      <c r="F15" s="14" t="str">
        <f t="shared" si="1"/>
        <v>MA_03_02_CO_IMG06_small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MA_03_02_CO_IMG06_zoom</v>
      </c>
      <c r="I15" s="14" t="str">
        <f>IF(OR(B15&lt;&gt;"",J15&lt;&gt;""),IF($G$4="Recurso",IF(LEFT($G$5,1)="M",VLOOKUP($G$5,'Definición técnica de imagenes'!$A$3:$G$17,6,FALSE),IF($G$5="F1","","")),'Definición técnica de imagenes'!$F$16),"")</f>
        <v>800 x 600 px</v>
      </c>
      <c r="J15" s="31" t="s">
        <v>164</v>
      </c>
      <c r="K15" s="80"/>
    </row>
    <row r="16" spans="1:16" s="12" customFormat="1" ht="244" customHeight="1">
      <c r="A16" s="13" t="s">
        <v>165</v>
      </c>
      <c r="B16" s="78" t="s">
        <v>153</v>
      </c>
      <c r="C16" s="26" t="str">
        <f t="shared" si="0"/>
        <v>Cuaderno de Estudio</v>
      </c>
      <c r="D16" s="76" t="s">
        <v>148</v>
      </c>
      <c r="E16" s="76" t="s">
        <v>146</v>
      </c>
      <c r="F16" s="14" t="str">
        <f t="shared" si="1"/>
        <v>MA_03_02_CO_IMG07_small</v>
      </c>
      <c r="G16" s="14" t="str">
        <f>IF(F16&lt;&gt;"",IF($G$4="Recurso",IF(LEFT($G$5,1)="M",VLOOKUP($G$5,'Definición técnica de imagenes'!$A$3:$G$17,5,FALSE),IF($G$5="F1",'Definición técnica de imagenes'!$E$15,'Definición técnica de imagenes'!$F$13)),'Definición técnica de imagenes'!$E$16),"")</f>
        <v>526 x 370 px</v>
      </c>
      <c r="H16" s="14" t="s">
        <v>167</v>
      </c>
      <c r="I16" s="14"/>
      <c r="J16" s="31" t="s">
        <v>166</v>
      </c>
      <c r="K16" s="80"/>
    </row>
    <row r="17" spans="1:11" s="12" customFormat="1" ht="180" customHeight="1">
      <c r="A17" s="13" t="s">
        <v>168</v>
      </c>
      <c r="B17" s="78" t="s">
        <v>153</v>
      </c>
      <c r="C17" s="26" t="s">
        <v>147</v>
      </c>
      <c r="D17" s="76" t="s">
        <v>148</v>
      </c>
      <c r="E17" s="76" t="s">
        <v>146</v>
      </c>
      <c r="F17" s="14" t="str">
        <f t="shared" si="1"/>
        <v>MA_03_02_CO_IMG08_small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MA_03_02_CO_IMG08_zoom</v>
      </c>
      <c r="I17" s="14" t="str">
        <f>IF(OR(B17&lt;&gt;"",J17&lt;&gt;""),IF($G$4="Recurso",IF(LEFT($G$5,1)="M",VLOOKUP($G$5,'Definición técnica de imagenes'!$A$3:$G$17,6,FALSE),IF($G$5="F1","","")),'Definición técnica de imagenes'!$F$16),"")</f>
        <v>800 x 600 px</v>
      </c>
      <c r="J17" s="31" t="s">
        <v>169</v>
      </c>
      <c r="K17" s="80"/>
    </row>
    <row r="18" spans="1:11" s="12" customFormat="1" ht="125" customHeight="1">
      <c r="A18" s="13" t="s">
        <v>170</v>
      </c>
      <c r="B18" s="78" t="s">
        <v>153</v>
      </c>
      <c r="C18" s="26" t="s">
        <v>147</v>
      </c>
      <c r="D18" s="14" t="s">
        <v>148</v>
      </c>
      <c r="E18" s="14" t="s">
        <v>146</v>
      </c>
      <c r="F18" s="14" t="str">
        <f t="shared" si="1"/>
        <v>MA_03_02_CO_IMG09_small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MA_03_02_CO_IMG09_zoom</v>
      </c>
      <c r="I18" s="14" t="str">
        <f>IF(OR(B18&lt;&gt;"",J18&lt;&gt;""),IF($G$4="Recurso",IF(LEFT($G$5,1)="M",VLOOKUP($G$5,'Definición técnica de imagenes'!$A$3:$G$17,6,FALSE),IF($G$5="F1","","")),'Definición técnica de imagenes'!$F$16),"")</f>
        <v>800 x 600 px</v>
      </c>
      <c r="J18" s="82" t="s">
        <v>171</v>
      </c>
      <c r="K18" s="80"/>
    </row>
    <row r="19" spans="1:11" s="12" customFormat="1" ht="164" customHeight="1">
      <c r="A19" s="13" t="s">
        <v>172</v>
      </c>
      <c r="B19" s="32"/>
      <c r="C19" s="26" t="str">
        <f t="shared" si="0"/>
        <v>Cuaderno de Estudio</v>
      </c>
      <c r="D19" s="14" t="s">
        <v>148</v>
      </c>
      <c r="E19" s="14" t="s">
        <v>146</v>
      </c>
      <c r="F19" s="14" t="str">
        <f t="shared" si="1"/>
        <v>MA_03_02_CO_IMG10_small</v>
      </c>
      <c r="G19" s="14" t="str">
        <f>IF(F19&lt;&gt;"",IF($G$4="Recurso",IF(LEFT($G$5,1)="M",VLOOKUP($G$5,'Definición técnica de imagenes'!$A$3:$G$17,5,FALSE),IF($G$5="F1",'Definición técnica de imagenes'!$E$15,'Definición técnica de imagenes'!$F$13)),'Definición técnica de imagenes'!$E$16),"")</f>
        <v>526 x 370 px</v>
      </c>
      <c r="H19" s="14" t="str">
        <f t="shared" si="2"/>
        <v>MA_03_02_CO_IMG10_zoom</v>
      </c>
      <c r="I19" s="14" t="str">
        <f>IF(OR(B19&lt;&gt;"",J19&lt;&gt;""),IF($G$4="Recurso",IF(LEFT($G$5,1)="M",VLOOKUP($G$5,'Definición técnica de imagenes'!$A$3:$G$17,6,FALSE),IF($G$5="F1","","")),'Definición técnica de imagenes'!$F$16),"")</f>
        <v>800 x 600 px</v>
      </c>
      <c r="J19" s="31" t="s">
        <v>171</v>
      </c>
      <c r="K19" s="34"/>
    </row>
    <row r="20" spans="1:11" s="12" customFormat="1" ht="26">
      <c r="A20" s="13" t="s">
        <v>173</v>
      </c>
      <c r="B20" s="114">
        <v>261666200</v>
      </c>
      <c r="C20" s="26" t="str">
        <f t="shared" si="0"/>
        <v>Cuaderno de Estudio</v>
      </c>
      <c r="D20" s="14" t="s">
        <v>148</v>
      </c>
      <c r="E20" s="14" t="s">
        <v>146</v>
      </c>
      <c r="F20" s="14" t="str">
        <f t="shared" si="1"/>
        <v>MA_03_02_CO_IMG11_small</v>
      </c>
      <c r="G20" s="14" t="str">
        <f>IF(F20&lt;&gt;"",IF($G$4="Recurso",IF(LEFT($G$5,1)="M",VLOOKUP($G$5,'Definición técnica de imagenes'!$A$3:$G$17,5,FALSE),IF($G$5="F1",'Definición técnica de imagenes'!$E$15,'Definición técnica de imagenes'!$F$13)),'Definición técnica de imagenes'!$E$16),"")</f>
        <v>526 x 370 px</v>
      </c>
      <c r="H20" s="14" t="str">
        <f t="shared" si="2"/>
        <v>MA_03_02_CO_IMG11_zoom</v>
      </c>
      <c r="I20" s="14" t="str">
        <f>IF(OR(B20&lt;&gt;"",J20&lt;&gt;""),IF($G$4="Recurso",IF(LEFT($G$5,1)="M",VLOOKUP($G$5,'Definición técnica de imagenes'!$A$3:$G$17,6,FALSE),IF($G$5="F1","","")),'Definición técnica de imagenes'!$F$16),"")</f>
        <v>800 x 600 px</v>
      </c>
      <c r="J20" s="19" t="s">
        <v>174</v>
      </c>
      <c r="K20" s="21"/>
    </row>
    <row r="21" spans="1:11" s="12" customFormat="1" ht="146" customHeight="1">
      <c r="A21" s="13" t="s">
        <v>175</v>
      </c>
      <c r="B21" s="78" t="s">
        <v>153</v>
      </c>
      <c r="C21" s="26" t="str">
        <f t="shared" si="0"/>
        <v>Cuaderno de Estudio</v>
      </c>
      <c r="D21" s="14" t="s">
        <v>148</v>
      </c>
      <c r="E21" s="14" t="s">
        <v>146</v>
      </c>
      <c r="F21" s="14" t="str">
        <f t="shared" si="1"/>
        <v>MA_03_02_CO_IMG12_small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MA_03_02_CO_IMG12_zoom</v>
      </c>
      <c r="I21" s="14" t="str">
        <f>IF(OR(B21&lt;&gt;"",J21&lt;&gt;""),IF($G$4="Recurso",IF(LEFT($G$5,1)="M",VLOOKUP($G$5,'Definición técnica de imagenes'!$A$3:$G$17,6,FALSE),IF($G$5="F1","","")),'Definición técnica de imagenes'!$F$16),"")</f>
        <v>800 x 600 px</v>
      </c>
      <c r="J21" s="31" t="s">
        <v>176</v>
      </c>
      <c r="K21" s="21"/>
    </row>
    <row r="22" spans="1:11" s="12" customFormat="1">
      <c r="A22" s="13" t="str">
        <f t="shared" si="3"/>
        <v/>
      </c>
      <c r="B22" s="28"/>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5" customWidth="1"/>
    <col min="2" max="2" width="10.83203125" style="35"/>
    <col min="3" max="3" width="13.83203125" style="35" customWidth="1"/>
    <col min="4" max="4" width="11.33203125" style="35" customWidth="1"/>
    <col min="5" max="7" width="10.83203125" style="35"/>
    <col min="8" max="11" width="11" style="35" hidden="1" customWidth="1"/>
    <col min="12" max="16384" width="10.83203125" style="35"/>
  </cols>
  <sheetData>
    <row r="1" spans="1:11" ht="16" thickBot="1">
      <c r="A1" s="98" t="s">
        <v>39</v>
      </c>
      <c r="B1" s="99"/>
      <c r="C1" s="99"/>
      <c r="D1" s="99"/>
      <c r="E1" s="99"/>
      <c r="F1" s="100"/>
    </row>
    <row r="2" spans="1:11">
      <c r="A2" s="43" t="s">
        <v>43</v>
      </c>
      <c r="B2" s="44"/>
      <c r="C2" s="101" t="s">
        <v>14</v>
      </c>
      <c r="D2" s="102"/>
      <c r="E2" s="103"/>
      <c r="F2" s="45"/>
    </row>
    <row r="3" spans="1:11" ht="60">
      <c r="A3" s="46" t="s">
        <v>44</v>
      </c>
      <c r="B3" s="44"/>
      <c r="C3" s="107" t="s">
        <v>15</v>
      </c>
      <c r="D3" s="108"/>
      <c r="E3" s="109"/>
      <c r="F3" s="45"/>
      <c r="H3" s="35" t="s">
        <v>19</v>
      </c>
      <c r="I3" s="35" t="s">
        <v>20</v>
      </c>
      <c r="J3" s="35" t="s">
        <v>21</v>
      </c>
      <c r="K3" s="35" t="s">
        <v>53</v>
      </c>
    </row>
    <row r="4" spans="1:11" ht="30">
      <c r="A4" s="43" t="s">
        <v>45</v>
      </c>
      <c r="B4" s="44"/>
      <c r="C4" s="39" t="s">
        <v>16</v>
      </c>
      <c r="D4" s="38" t="s">
        <v>17</v>
      </c>
      <c r="E4" s="42" t="s">
        <v>18</v>
      </c>
      <c r="F4" s="45"/>
      <c r="H4" s="35" t="s">
        <v>22</v>
      </c>
      <c r="I4" s="35" t="s">
        <v>26</v>
      </c>
      <c r="J4" s="35">
        <v>1</v>
      </c>
      <c r="K4" s="35">
        <v>1</v>
      </c>
    </row>
    <row r="5" spans="1:11" ht="76" thickBot="1">
      <c r="A5" s="46" t="s">
        <v>46</v>
      </c>
      <c r="B5" s="44"/>
      <c r="C5" s="41" t="s">
        <v>36</v>
      </c>
      <c r="D5" s="110" t="str">
        <f>CONCATENATE(H21,"_",I21,"_",J21,"_CO")</f>
        <v>LE_07_04_CO</v>
      </c>
      <c r="E5" s="111"/>
      <c r="F5" s="45"/>
      <c r="H5" s="35" t="s">
        <v>23</v>
      </c>
      <c r="I5" s="35" t="s">
        <v>27</v>
      </c>
      <c r="J5" s="35">
        <v>2</v>
      </c>
      <c r="K5" s="35">
        <v>2</v>
      </c>
    </row>
    <row r="6" spans="1:11" ht="31" thickBot="1">
      <c r="A6" s="43" t="s">
        <v>11</v>
      </c>
      <c r="B6" s="44"/>
      <c r="C6" s="44"/>
      <c r="D6" s="44"/>
      <c r="E6" s="44"/>
      <c r="F6" s="45"/>
      <c r="H6" s="35" t="s">
        <v>24</v>
      </c>
      <c r="I6" s="35" t="s">
        <v>28</v>
      </c>
      <c r="J6" s="35">
        <v>3</v>
      </c>
      <c r="K6" s="35">
        <v>3</v>
      </c>
    </row>
    <row r="7" spans="1:11" ht="46" thickBot="1">
      <c r="A7" s="46" t="s">
        <v>12</v>
      </c>
      <c r="B7" s="44"/>
      <c r="C7" s="75" t="s">
        <v>144</v>
      </c>
      <c r="D7" s="96" t="str">
        <f>CONCATENATE("SolicitudGrafica_",D5,".xls")</f>
        <v>SolicitudGrafica_LE_07_04_CO.xls</v>
      </c>
      <c r="E7" s="96"/>
      <c r="F7" s="97"/>
      <c r="H7" s="35" t="s">
        <v>25</v>
      </c>
      <c r="I7" s="35" t="s">
        <v>29</v>
      </c>
      <c r="J7" s="35">
        <v>4</v>
      </c>
      <c r="K7" s="35">
        <v>4</v>
      </c>
    </row>
    <row r="8" spans="1:11" ht="45">
      <c r="A8" s="46" t="s">
        <v>54</v>
      </c>
      <c r="B8" s="44"/>
      <c r="C8" s="44"/>
      <c r="D8" s="44"/>
      <c r="E8" s="44"/>
      <c r="F8" s="45"/>
      <c r="I8" s="35" t="s">
        <v>30</v>
      </c>
      <c r="J8" s="35">
        <v>5</v>
      </c>
      <c r="K8" s="35">
        <v>5</v>
      </c>
    </row>
    <row r="9" spans="1:11" ht="45">
      <c r="A9" s="46" t="s">
        <v>13</v>
      </c>
      <c r="B9" s="44"/>
      <c r="C9" s="44"/>
      <c r="D9" s="44"/>
      <c r="E9" s="44"/>
      <c r="F9" s="45"/>
      <c r="I9" s="35" t="s">
        <v>31</v>
      </c>
      <c r="J9" s="35">
        <v>6</v>
      </c>
      <c r="K9" s="35">
        <v>6</v>
      </c>
    </row>
    <row r="10" spans="1:11" ht="31" thickBot="1">
      <c r="A10" s="47" t="s">
        <v>37</v>
      </c>
      <c r="B10" s="48"/>
      <c r="C10" s="48"/>
      <c r="D10" s="48"/>
      <c r="E10" s="48"/>
      <c r="F10" s="49"/>
      <c r="I10" s="35" t="s">
        <v>32</v>
      </c>
      <c r="J10" s="35">
        <v>7</v>
      </c>
      <c r="K10" s="35">
        <v>7</v>
      </c>
    </row>
    <row r="11" spans="1:11">
      <c r="I11" s="35" t="s">
        <v>33</v>
      </c>
      <c r="J11" s="35">
        <v>8</v>
      </c>
      <c r="K11" s="35">
        <v>8</v>
      </c>
    </row>
    <row r="12" spans="1:11" ht="16" thickBot="1">
      <c r="I12" s="35" t="s">
        <v>38</v>
      </c>
      <c r="J12" s="35">
        <v>9</v>
      </c>
      <c r="K12" s="35">
        <v>9</v>
      </c>
    </row>
    <row r="13" spans="1:11">
      <c r="A13" s="98" t="s">
        <v>42</v>
      </c>
      <c r="B13" s="99"/>
      <c r="C13" s="99"/>
      <c r="D13" s="99"/>
      <c r="E13" s="99"/>
      <c r="F13" s="100"/>
      <c r="I13" s="35" t="s">
        <v>34</v>
      </c>
      <c r="J13" s="35">
        <v>10</v>
      </c>
      <c r="K13" s="35">
        <v>10</v>
      </c>
    </row>
    <row r="14" spans="1:11" ht="16" thickBot="1">
      <c r="A14" s="46"/>
      <c r="B14" s="44"/>
      <c r="C14" s="44"/>
      <c r="D14" s="44"/>
      <c r="E14" s="44"/>
      <c r="F14" s="45"/>
      <c r="I14" s="35" t="s">
        <v>35</v>
      </c>
      <c r="J14" s="35">
        <v>11</v>
      </c>
      <c r="K14" s="35">
        <v>11</v>
      </c>
    </row>
    <row r="15" spans="1:11">
      <c r="A15" s="43" t="s">
        <v>47</v>
      </c>
      <c r="B15" s="44"/>
      <c r="C15" s="101" t="s">
        <v>50</v>
      </c>
      <c r="D15" s="102"/>
      <c r="E15" s="102"/>
      <c r="F15" s="103"/>
      <c r="J15" s="35">
        <v>12</v>
      </c>
      <c r="K15" s="35">
        <v>12</v>
      </c>
    </row>
    <row r="16" spans="1:11" ht="67.25" customHeight="1">
      <c r="A16" s="46" t="s">
        <v>48</v>
      </c>
      <c r="B16" s="44"/>
      <c r="C16" s="39" t="s">
        <v>16</v>
      </c>
      <c r="D16" s="38" t="s">
        <v>17</v>
      </c>
      <c r="E16" s="38" t="s">
        <v>18</v>
      </c>
      <c r="F16" s="40" t="s">
        <v>51</v>
      </c>
      <c r="J16" s="35">
        <v>13</v>
      </c>
      <c r="K16" s="35">
        <v>13</v>
      </c>
    </row>
    <row r="17" spans="1:11" ht="32" customHeight="1" thickBot="1">
      <c r="A17" s="43" t="s">
        <v>45</v>
      </c>
      <c r="B17" s="44"/>
      <c r="C17" s="41" t="s">
        <v>36</v>
      </c>
      <c r="D17" s="104" t="str">
        <f>CONCATENATE(H21,"_",I21,"_",J21,"_",K45)</f>
        <v>LE_07_04_REC10</v>
      </c>
      <c r="E17" s="105"/>
      <c r="F17" s="106"/>
      <c r="J17" s="35">
        <v>14</v>
      </c>
      <c r="K17" s="35">
        <v>14</v>
      </c>
    </row>
    <row r="18" spans="1:11" ht="76" thickBot="1">
      <c r="A18" s="46" t="s">
        <v>49</v>
      </c>
      <c r="B18" s="44"/>
      <c r="C18" s="75" t="s">
        <v>145</v>
      </c>
      <c r="D18" s="96" t="str">
        <f>CONCATENATE("SolicitudGrafica_",D17,".xls")</f>
        <v>SolicitudGrafica_LE_07_04_REC10.xls</v>
      </c>
      <c r="E18" s="96"/>
      <c r="F18" s="97"/>
      <c r="J18" s="35">
        <v>15</v>
      </c>
      <c r="K18" s="35">
        <v>15</v>
      </c>
    </row>
    <row r="19" spans="1:11">
      <c r="A19" s="43" t="s">
        <v>11</v>
      </c>
      <c r="B19" s="44"/>
      <c r="C19" s="44"/>
      <c r="D19" s="44"/>
      <c r="E19" s="44"/>
      <c r="F19" s="45"/>
      <c r="H19" s="35">
        <v>3</v>
      </c>
      <c r="J19" s="35">
        <v>16</v>
      </c>
      <c r="K19" s="35">
        <v>16</v>
      </c>
    </row>
    <row r="20" spans="1:11" ht="61" thickBot="1">
      <c r="A20" s="47" t="s">
        <v>52</v>
      </c>
      <c r="B20" s="48"/>
      <c r="C20" s="48"/>
      <c r="D20" s="48"/>
      <c r="E20" s="48"/>
      <c r="F20" s="49"/>
      <c r="H20" s="35">
        <v>4</v>
      </c>
      <c r="I20" s="35">
        <v>5</v>
      </c>
      <c r="J20" s="35">
        <v>4</v>
      </c>
      <c r="K20" s="35">
        <v>17</v>
      </c>
    </row>
    <row r="21" spans="1:11">
      <c r="H21" s="35" t="str">
        <f>IF(INDEX(H4:H7,H20)=H4,"MA",IF(INDEX(H4:H7,H20)=H5,"CN",IF(INDEX(H4:H7,H20)=H6,"CS",IF(INDEX(H4:H7,H20)=H7,"LE"))))</f>
        <v>LE</v>
      </c>
      <c r="I21" s="35" t="str">
        <f>CONCATENATE(IF((I20+2)&lt;10,"0",""),I20+2)</f>
        <v>07</v>
      </c>
      <c r="J21" s="35" t="str">
        <f>CONCATENATE(IF(J20&lt;10,"0",""),J20)</f>
        <v>04</v>
      </c>
      <c r="K21" s="35">
        <v>18</v>
      </c>
    </row>
    <row r="22" spans="1:11">
      <c r="K22" s="35">
        <v>19</v>
      </c>
    </row>
    <row r="23" spans="1:11">
      <c r="K23" s="35">
        <v>20</v>
      </c>
    </row>
    <row r="24" spans="1:11">
      <c r="K24" s="35">
        <v>21</v>
      </c>
    </row>
    <row r="25" spans="1:11">
      <c r="K25" s="35">
        <v>22</v>
      </c>
    </row>
    <row r="26" spans="1:11">
      <c r="K26" s="35">
        <v>23</v>
      </c>
    </row>
    <row r="27" spans="1:11">
      <c r="K27" s="35">
        <v>24</v>
      </c>
    </row>
    <row r="28" spans="1:11">
      <c r="K28" s="35">
        <v>25</v>
      </c>
    </row>
    <row r="29" spans="1:11">
      <c r="K29" s="35">
        <v>26</v>
      </c>
    </row>
    <row r="30" spans="1:11">
      <c r="K30" s="35">
        <v>27</v>
      </c>
    </row>
    <row r="31" spans="1:11">
      <c r="K31" s="35">
        <v>28</v>
      </c>
    </row>
    <row r="32" spans="1:11">
      <c r="K32" s="35">
        <v>29</v>
      </c>
    </row>
    <row r="33" spans="11:11">
      <c r="K33" s="35">
        <v>30</v>
      </c>
    </row>
    <row r="34" spans="11:11">
      <c r="K34" s="35">
        <v>31</v>
      </c>
    </row>
    <row r="35" spans="11:11">
      <c r="K35" s="35">
        <v>32</v>
      </c>
    </row>
    <row r="36" spans="11:11">
      <c r="K36" s="35">
        <v>33</v>
      </c>
    </row>
    <row r="37" spans="11:11">
      <c r="K37" s="35">
        <v>34</v>
      </c>
    </row>
    <row r="38" spans="11:11">
      <c r="K38" s="35">
        <v>35</v>
      </c>
    </row>
    <row r="39" spans="11:11">
      <c r="K39" s="35">
        <v>36</v>
      </c>
    </row>
    <row r="40" spans="11:11">
      <c r="K40" s="35">
        <v>37</v>
      </c>
    </row>
    <row r="41" spans="11:11">
      <c r="K41" s="35">
        <v>38</v>
      </c>
    </row>
    <row r="42" spans="11:11">
      <c r="K42" s="35">
        <v>39</v>
      </c>
    </row>
    <row r="43" spans="11:11">
      <c r="K43" s="35">
        <v>40</v>
      </c>
    </row>
    <row r="44" spans="11:11">
      <c r="K44" s="35">
        <v>1</v>
      </c>
    </row>
    <row r="45" spans="11:11">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5" customWidth="1"/>
    <col min="2" max="2" width="22.1640625" style="35" customWidth="1"/>
    <col min="3" max="3" width="17.33203125" style="35" customWidth="1"/>
    <col min="4" max="4" width="10.83203125" style="35"/>
    <col min="5" max="5" width="11.6640625" style="35" customWidth="1"/>
    <col min="6" max="6" width="12.6640625" style="35" customWidth="1"/>
    <col min="7" max="7" width="11" style="35" customWidth="1"/>
    <col min="8" max="9" width="22.1640625" style="35" customWidth="1"/>
    <col min="10" max="10" width="20.6640625" style="35" customWidth="1"/>
    <col min="11" max="11" width="44.5" style="35" customWidth="1"/>
    <col min="12" max="16384" width="10.83203125" style="35"/>
  </cols>
  <sheetData>
    <row r="1" spans="1:11">
      <c r="A1" s="112" t="s">
        <v>57</v>
      </c>
      <c r="B1" s="112" t="s">
        <v>64</v>
      </c>
      <c r="C1" s="112" t="s">
        <v>65</v>
      </c>
      <c r="D1" s="112" t="s">
        <v>6</v>
      </c>
      <c r="E1" s="112" t="s">
        <v>66</v>
      </c>
      <c r="F1" s="112" t="s">
        <v>67</v>
      </c>
      <c r="G1" s="112" t="s">
        <v>68</v>
      </c>
      <c r="H1" s="113" t="s">
        <v>69</v>
      </c>
      <c r="I1" s="113"/>
      <c r="J1" s="113"/>
    </row>
    <row r="2" spans="1:11">
      <c r="A2" s="112"/>
      <c r="B2" s="112"/>
      <c r="C2" s="112"/>
      <c r="D2" s="112"/>
      <c r="E2" s="112"/>
      <c r="F2" s="112"/>
      <c r="G2" s="112"/>
      <c r="H2" s="54" t="s">
        <v>66</v>
      </c>
      <c r="I2" s="54" t="s">
        <v>67</v>
      </c>
      <c r="J2" s="54" t="s">
        <v>68</v>
      </c>
    </row>
    <row r="3" spans="1:11" s="56" customFormat="1">
      <c r="A3" s="55" t="s">
        <v>70</v>
      </c>
      <c r="B3" s="55" t="s">
        <v>71</v>
      </c>
      <c r="C3" s="55" t="s">
        <v>72</v>
      </c>
      <c r="D3" s="55" t="s">
        <v>73</v>
      </c>
      <c r="E3" s="55" t="s">
        <v>74</v>
      </c>
      <c r="F3" s="55"/>
      <c r="G3" s="55"/>
      <c r="H3" s="55" t="s">
        <v>75</v>
      </c>
      <c r="I3" s="55"/>
      <c r="J3" s="55"/>
    </row>
    <row r="4" spans="1:11" s="56" customFormat="1">
      <c r="A4" s="57" t="s">
        <v>58</v>
      </c>
      <c r="B4" s="57" t="s">
        <v>76</v>
      </c>
      <c r="C4" s="57" t="s">
        <v>72</v>
      </c>
      <c r="D4" s="57" t="s">
        <v>73</v>
      </c>
      <c r="E4" s="57" t="s">
        <v>77</v>
      </c>
      <c r="F4" s="57" t="s">
        <v>78</v>
      </c>
      <c r="G4" s="57"/>
      <c r="H4" s="57" t="s">
        <v>79</v>
      </c>
      <c r="I4" s="57" t="s">
        <v>80</v>
      </c>
      <c r="J4" s="57"/>
    </row>
    <row r="5" spans="1:11" s="56" customFormat="1">
      <c r="A5" s="58" t="s">
        <v>81</v>
      </c>
      <c r="B5" s="57" t="s">
        <v>82</v>
      </c>
      <c r="C5" s="57" t="s">
        <v>72</v>
      </c>
      <c r="D5" s="57" t="s">
        <v>73</v>
      </c>
      <c r="E5" s="57" t="s">
        <v>77</v>
      </c>
      <c r="F5" s="57" t="s">
        <v>78</v>
      </c>
      <c r="G5" s="59"/>
      <c r="H5" s="57" t="s">
        <v>79</v>
      </c>
      <c r="I5" s="57" t="s">
        <v>80</v>
      </c>
      <c r="J5" s="59"/>
    </row>
    <row r="6" spans="1:11" s="56" customFormat="1">
      <c r="A6" s="57" t="s">
        <v>59</v>
      </c>
      <c r="B6" s="57" t="s">
        <v>83</v>
      </c>
      <c r="C6" s="57" t="s">
        <v>72</v>
      </c>
      <c r="D6" s="57" t="s">
        <v>73</v>
      </c>
      <c r="E6" s="57" t="s">
        <v>77</v>
      </c>
      <c r="F6" s="57" t="s">
        <v>78</v>
      </c>
      <c r="G6" s="57" t="s">
        <v>74</v>
      </c>
      <c r="H6" s="57" t="s">
        <v>79</v>
      </c>
      <c r="I6" s="57" t="s">
        <v>80</v>
      </c>
      <c r="J6" s="57" t="s">
        <v>84</v>
      </c>
    </row>
    <row r="7" spans="1:11" s="56" customFormat="1" ht="28">
      <c r="A7" s="57" t="s">
        <v>85</v>
      </c>
      <c r="B7" s="57" t="s">
        <v>86</v>
      </c>
      <c r="C7" s="57" t="s">
        <v>72</v>
      </c>
      <c r="D7" s="57" t="s">
        <v>73</v>
      </c>
      <c r="E7" s="57" t="s">
        <v>77</v>
      </c>
      <c r="F7" s="57" t="s">
        <v>78</v>
      </c>
      <c r="G7" s="57"/>
      <c r="H7" s="57" t="s">
        <v>79</v>
      </c>
      <c r="I7" s="57" t="s">
        <v>80</v>
      </c>
      <c r="J7" s="57"/>
    </row>
    <row r="8" spans="1:11" s="56" customFormat="1" ht="28">
      <c r="A8" s="57" t="s">
        <v>87</v>
      </c>
      <c r="B8" s="57" t="s">
        <v>88</v>
      </c>
      <c r="C8" s="57" t="s">
        <v>72</v>
      </c>
      <c r="D8" s="57" t="s">
        <v>73</v>
      </c>
      <c r="E8" s="57" t="s">
        <v>77</v>
      </c>
      <c r="F8" s="57" t="s">
        <v>78</v>
      </c>
      <c r="G8" s="57"/>
      <c r="H8" s="57" t="s">
        <v>79</v>
      </c>
      <c r="I8" s="57" t="s">
        <v>80</v>
      </c>
      <c r="J8" s="57"/>
    </row>
    <row r="9" spans="1:11" s="56" customFormat="1">
      <c r="A9" s="57" t="s">
        <v>89</v>
      </c>
      <c r="B9" s="57" t="s">
        <v>90</v>
      </c>
      <c r="C9" s="57" t="s">
        <v>72</v>
      </c>
      <c r="D9" s="57" t="s">
        <v>73</v>
      </c>
      <c r="E9" s="57" t="s">
        <v>77</v>
      </c>
      <c r="F9" s="57" t="s">
        <v>78</v>
      </c>
      <c r="G9" s="57"/>
      <c r="H9" s="57" t="s">
        <v>79</v>
      </c>
      <c r="I9" s="57" t="s">
        <v>80</v>
      </c>
      <c r="J9" s="57"/>
    </row>
    <row r="10" spans="1:11" s="56" customFormat="1">
      <c r="A10" s="57" t="s">
        <v>91</v>
      </c>
      <c r="B10" s="57" t="s">
        <v>92</v>
      </c>
      <c r="C10" s="57" t="s">
        <v>72</v>
      </c>
      <c r="D10" s="57" t="s">
        <v>73</v>
      </c>
      <c r="E10" s="57" t="s">
        <v>93</v>
      </c>
      <c r="F10" s="57"/>
      <c r="G10" s="57"/>
      <c r="H10" s="57" t="s">
        <v>75</v>
      </c>
      <c r="I10" s="57"/>
      <c r="J10" s="57"/>
    </row>
    <row r="11" spans="1:11" s="56" customFormat="1" ht="28">
      <c r="A11" s="57" t="s">
        <v>94</v>
      </c>
      <c r="B11" s="57" t="s">
        <v>95</v>
      </c>
      <c r="C11" s="57" t="s">
        <v>72</v>
      </c>
      <c r="D11" s="57" t="s">
        <v>73</v>
      </c>
      <c r="E11" s="57" t="s">
        <v>77</v>
      </c>
      <c r="F11" s="57" t="s">
        <v>78</v>
      </c>
      <c r="G11" s="57"/>
      <c r="H11" s="57" t="s">
        <v>79</v>
      </c>
      <c r="I11" s="57" t="s">
        <v>80</v>
      </c>
      <c r="J11" s="57"/>
    </row>
    <row r="12" spans="1:11" s="56" customFormat="1">
      <c r="A12" s="57" t="s">
        <v>96</v>
      </c>
      <c r="B12" s="57" t="s">
        <v>97</v>
      </c>
      <c r="C12" s="57" t="s">
        <v>72</v>
      </c>
      <c r="D12" s="57" t="s">
        <v>73</v>
      </c>
      <c r="E12" s="57" t="s">
        <v>77</v>
      </c>
      <c r="F12" s="57" t="s">
        <v>78</v>
      </c>
      <c r="G12" s="57"/>
      <c r="H12" s="57" t="s">
        <v>79</v>
      </c>
      <c r="I12" s="57" t="s">
        <v>80</v>
      </c>
      <c r="J12" s="57"/>
    </row>
    <row r="13" spans="1:11" ht="60">
      <c r="A13" s="60" t="s">
        <v>98</v>
      </c>
      <c r="B13" s="60" t="s">
        <v>99</v>
      </c>
      <c r="C13" s="57" t="s">
        <v>72</v>
      </c>
      <c r="D13" s="61" t="s">
        <v>100</v>
      </c>
      <c r="E13" s="61"/>
      <c r="F13" s="62" t="s">
        <v>142</v>
      </c>
      <c r="G13" s="60"/>
      <c r="H13" s="57"/>
      <c r="I13" s="57" t="s">
        <v>75</v>
      </c>
      <c r="J13" s="60"/>
      <c r="K13" s="35" t="s">
        <v>101</v>
      </c>
    </row>
    <row r="14" spans="1:11">
      <c r="A14" s="60" t="s">
        <v>102</v>
      </c>
      <c r="B14" s="60" t="s">
        <v>103</v>
      </c>
      <c r="C14" s="57" t="s">
        <v>72</v>
      </c>
      <c r="D14" s="61" t="s">
        <v>73</v>
      </c>
      <c r="E14" s="61"/>
      <c r="F14" s="62" t="s">
        <v>143</v>
      </c>
      <c r="G14" s="60"/>
      <c r="H14" s="57"/>
      <c r="I14" s="57" t="s">
        <v>75</v>
      </c>
      <c r="J14" s="60"/>
    </row>
    <row r="15" spans="1:11" ht="30">
      <c r="A15" s="60" t="s">
        <v>104</v>
      </c>
      <c r="B15" s="60" t="s">
        <v>105</v>
      </c>
      <c r="C15" s="57" t="s">
        <v>106</v>
      </c>
      <c r="D15" s="60" t="s">
        <v>100</v>
      </c>
      <c r="E15" s="60" t="s">
        <v>141</v>
      </c>
      <c r="F15" s="60"/>
      <c r="G15" s="60"/>
      <c r="H15" s="57" t="s">
        <v>75</v>
      </c>
      <c r="I15" s="60"/>
      <c r="J15" s="60"/>
      <c r="K15" s="35" t="s">
        <v>107</v>
      </c>
    </row>
    <row r="16" spans="1:11" ht="90">
      <c r="A16" s="62" t="s">
        <v>108</v>
      </c>
      <c r="B16" s="62"/>
      <c r="C16" s="58" t="s">
        <v>106</v>
      </c>
      <c r="D16" s="62" t="s">
        <v>109</v>
      </c>
      <c r="E16" s="61" t="s">
        <v>139</v>
      </c>
      <c r="F16" s="61" t="s">
        <v>140</v>
      </c>
      <c r="G16" s="61"/>
      <c r="H16" s="62" t="s">
        <v>110</v>
      </c>
      <c r="I16" s="62" t="s">
        <v>111</v>
      </c>
      <c r="J16" s="61"/>
      <c r="K16" s="63" t="s">
        <v>112</v>
      </c>
    </row>
    <row r="17" spans="1:11" ht="28">
      <c r="A17" s="57" t="s">
        <v>113</v>
      </c>
      <c r="B17" s="57"/>
      <c r="C17" s="57" t="s">
        <v>72</v>
      </c>
      <c r="D17" s="57" t="s">
        <v>73</v>
      </c>
      <c r="E17" s="57" t="s">
        <v>114</v>
      </c>
      <c r="F17" s="57" t="s">
        <v>115</v>
      </c>
      <c r="G17" s="57"/>
      <c r="H17" s="64" t="s">
        <v>116</v>
      </c>
      <c r="I17" s="64" t="s">
        <v>117</v>
      </c>
      <c r="J17" s="57"/>
      <c r="K17" s="65" t="s">
        <v>118</v>
      </c>
    </row>
    <row r="20" spans="1:11">
      <c r="A20" s="66" t="s">
        <v>119</v>
      </c>
    </row>
    <row r="21" spans="1:11">
      <c r="A21" s="67" t="s">
        <v>120</v>
      </c>
      <c r="B21" s="68" t="s">
        <v>121</v>
      </c>
      <c r="C21" s="69" t="s">
        <v>122</v>
      </c>
      <c r="D21" s="68"/>
      <c r="E21" s="68"/>
    </row>
    <row r="22" spans="1:11">
      <c r="A22" s="70" t="s">
        <v>123</v>
      </c>
      <c r="B22" s="71" t="s">
        <v>124</v>
      </c>
      <c r="C22" s="72" t="s">
        <v>125</v>
      </c>
      <c r="D22" s="71"/>
      <c r="E22" s="71"/>
    </row>
    <row r="23" spans="1:11">
      <c r="A23" s="70" t="s">
        <v>126</v>
      </c>
      <c r="B23" s="71" t="s">
        <v>127</v>
      </c>
      <c r="C23" s="72" t="s">
        <v>128</v>
      </c>
      <c r="D23" s="71"/>
      <c r="E23" s="71"/>
    </row>
    <row r="24" spans="1:11" ht="30">
      <c r="A24" s="70" t="s">
        <v>129</v>
      </c>
      <c r="B24" s="71" t="s">
        <v>130</v>
      </c>
      <c r="C24" s="72" t="s">
        <v>131</v>
      </c>
      <c r="D24" s="71"/>
      <c r="E24" s="71"/>
    </row>
    <row r="25" spans="1:11">
      <c r="A25" s="70" t="s">
        <v>132</v>
      </c>
      <c r="B25" s="71" t="s">
        <v>133</v>
      </c>
      <c r="C25" s="72" t="s">
        <v>134</v>
      </c>
      <c r="D25" s="71"/>
      <c r="E25" s="71"/>
    </row>
    <row r="26" spans="1:11" ht="60">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2015-04-24T01:08:02Z</dcterms:modified>
</cp:coreProperties>
</file>