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840" yWindow="9380" windowWidth="25600" windowHeight="1470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 r="H21" i="2"/>
  <c r="I21" i="2"/>
  <c r="J21" i="2"/>
  <c r="K45" i="2"/>
  <c r="D17" i="2"/>
  <c r="D18" i="2"/>
  <c r="D5" i="2"/>
  <c r="D7" i="2"/>
  <c r="F11" i="1"/>
  <c r="G11" i="1"/>
  <c r="F12" i="1"/>
  <c r="G12" i="1"/>
  <c r="F13" i="1"/>
  <c r="G13" i="1"/>
  <c r="H13" i="1"/>
  <c r="F14" i="1"/>
  <c r="G14" i="1"/>
  <c r="H14" i="1"/>
  <c r="A15" i="1"/>
  <c r="F15" i="1"/>
  <c r="G15" i="1"/>
  <c r="H15" i="1"/>
  <c r="F16" i="1"/>
  <c r="G16" i="1"/>
  <c r="F17" i="1"/>
  <c r="G17" i="1"/>
  <c r="F18" i="1"/>
  <c r="G18" i="1"/>
  <c r="F19" i="1"/>
  <c r="G19" i="1"/>
  <c r="G20" i="1"/>
  <c r="I21" i="1"/>
  <c r="F21" i="1"/>
  <c r="G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10" i="1"/>
  <c r="F10" i="1"/>
  <c r="A22" i="1"/>
  <c r="A23" i="1"/>
  <c r="A24" i="1"/>
  <c r="A25" i="1"/>
  <c r="A26" i="1"/>
  <c r="A27" i="1"/>
  <c r="A28" i="1"/>
  <c r="A29" i="1"/>
  <c r="A30" i="1"/>
  <c r="C11" i="1"/>
  <c r="C12" i="1"/>
  <c r="C13" i="1"/>
  <c r="C14" i="1"/>
  <c r="C15" i="1"/>
  <c r="C19" i="1"/>
  <c r="C22" i="1"/>
  <c r="C10" i="1"/>
  <c r="F5" i="1"/>
  <c r="G10" i="1"/>
</calcChain>
</file>

<file path=xl/sharedStrings.xml><?xml version="1.0" encoding="utf-8"?>
<sst xmlns="http://schemas.openxmlformats.org/spreadsheetml/2006/main" count="270" uniqueCount="173">
  <si>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</si>
  <si>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</si>
  <si>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</si>
  <si>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</si>
  <si>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</si>
  <si>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</si>
  <si>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</si>
  <si>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</si>
  <si>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</si>
  <si>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</si>
  <si>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</si>
  <si>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</si>
  <si>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</si>
  <si>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</si>
  <si>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</si>
  <si>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</si>
  <si>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</si>
  <si>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</si>
  <si>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</si>
  <si>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</si>
  <si>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</si>
  <si>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</si>
  <si>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</si>
  <si>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</si>
  <si>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</si>
  <si>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</si>
  <si>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</si>
  <si>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</si>
  <si>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</si>
  <si>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</si>
  <si>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</si>
  <si>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</si>
  <si>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</si>
  <si>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</si>
  <si>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</si>
  <si>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</si>
  <si>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</si>
  <si>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</si>
  <si>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</si>
  <si>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</si>
  <si>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</si>
  <si>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</si>
  <si>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</si>
  <si>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</si>
  <si>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</si>
  <si>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</si>
  <si>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</si>
  <si>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</si>
  <si>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</si>
  <si>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</si>
  <si>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</si>
  <si>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</si>
  <si>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</si>
  <si>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</si>
  <si>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</si>
  <si>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</si>
  <si>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</si>
  <si>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</si>
  <si>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</si>
  <si>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</si>
  <si>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</si>
  <si>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</si>
  <si>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</si>
  <si>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</si>
  <si>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</si>
  <si>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</si>
  <si>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</si>
  <si>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</si>
  <si>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</si>
  <si>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</si>
  <si>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</si>
  <si>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</si>
  <si>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</si>
  <si>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</si>
  <si>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</si>
  <si>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</si>
  <si>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</si>
  <si>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</si>
  <si>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</si>
  <si>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</si>
  <si>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</si>
  <si>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</si>
  <si>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</si>
  <si>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</si>
  <si>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</si>
  <si>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</si>
  <si>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</si>
  <si>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</si>
  <si>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</si>
  <si>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</si>
  <si>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</si>
  <si>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</si>
  <si>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</si>
  <si>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</si>
  <si>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</si>
  <si>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</si>
  <si>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</si>
  <si>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</si>
  <si>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</si>
  <si>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</si>
  <si>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</si>
  <si>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</si>
  <si>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</si>
  <si>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</si>
  <si>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</si>
  <si>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</si>
  <si>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</si>
  <si>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</si>
  <si>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</si>
  <si>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</si>
  <si>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</si>
  <si>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</si>
  <si>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</si>
  <si>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</si>
  <si>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</si>
  <si>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</si>
  <si>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</si>
  <si>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</si>
  <si>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</si>
  <si>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</si>
  <si>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</si>
  <si>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</si>
  <si>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</si>
  <si>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</si>
  <si>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</si>
  <si>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</si>
  <si>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</si>
  <si>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</si>
  <si>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</si>
  <si>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</si>
  <si>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</si>
  <si>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</si>
  <si>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</si>
  <si>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</si>
  <si>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</si>
  <si>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</si>
  <si>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</si>
  <si>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</si>
  <si>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</si>
  <si>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</si>
  <si>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</si>
  <si>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</si>
  <si>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</si>
  <si>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</si>
  <si>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</si>
  <si>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</si>
  <si>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</si>
  <si>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Cuaderno de Estudio</t>
  </si>
  <si>
    <t>Ilustración</t>
  </si>
  <si>
    <t>IMG02</t>
  </si>
  <si>
    <t>IMG03</t>
  </si>
  <si>
    <t>IMG04</t>
  </si>
  <si>
    <t>IMG05</t>
  </si>
  <si>
    <t>(Ver la imagen en  Observaciones, última columna de esta tabla)</t>
  </si>
  <si>
    <t>Andrea Constanza Perdomo Pedraza</t>
  </si>
  <si>
    <r>
      <rPr>
        <sz val="10"/>
        <color theme="1"/>
        <rFont val="Century Gothic"/>
      </rPr>
      <t xml:space="preserve">           </t>
    </r>
    <r>
      <rPr>
        <sz val="10"/>
        <color theme="1"/>
        <rFont val="Century Gothic"/>
      </rPr>
      <t>(Ver la imagen en  Observaciones, última columna de esta tabla)</t>
    </r>
  </si>
  <si>
    <r>
      <rPr>
        <sz val="10"/>
        <rFont val="Century Gothic"/>
      </rPr>
      <t xml:space="preserve">
(Ver la imagen en  Observaciones, última columna de esta tabla)</t>
    </r>
  </si>
  <si>
    <t>Números hasta de seis cifras</t>
  </si>
  <si>
    <r>
      <t xml:space="preserve">                         </t>
    </r>
    <r>
      <rPr>
        <sz val="10"/>
        <color theme="1"/>
        <rFont val="Century Gothic"/>
      </rPr>
      <t>(Ver la imagen en  Observaciones, última columna de esta tabla)</t>
    </r>
  </si>
  <si>
    <t>IMG07</t>
  </si>
  <si>
    <t>IMG08</t>
  </si>
  <si>
    <t>IMG09</t>
  </si>
  <si>
    <t>IMG10</t>
  </si>
  <si>
    <t>MA_03_02_CO_REC20</t>
  </si>
  <si>
    <t>Recurso para el número y el 4 en rojo.</t>
  </si>
  <si>
    <t>Recurso para el número y el 8 en rojo</t>
  </si>
  <si>
    <t>Recurso para el número y el 2 en rojo</t>
  </si>
  <si>
    <t>Recurso para el número y el 7 en rojo</t>
  </si>
  <si>
    <t>Recurso para el número y el último 0 en rojo</t>
  </si>
  <si>
    <t>Recuro para números,, resaltar el azul y el rojo.</t>
  </si>
  <si>
    <t>Recusro para números, resaltar el azul y el rojo</t>
  </si>
  <si>
    <t>Recurso para números, resaltar el azul y el rojo</t>
  </si>
  <si>
    <t>Recusro para números, resaltar el azul, el rojo y el verde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</si>
</sst>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s>
  <cellStyleXfs count="8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3" fillId="5" borderId="35" xfId="0" applyFont="1" applyFill="1" applyBorder="1" applyAlignment="1">
      <alignment horizontal="center" vertical="center" wrapText="1"/>
    </xf>
    <xf numFmtId="0" fontId="0" fillId="0" borderId="5" xfId="0" applyBorder="1"/>
    <xf numFmtId="0" fontId="6" fillId="0" borderId="5" xfId="0" applyFont="1" applyBorder="1" applyAlignment="1">
      <alignment horizontal="left" vertical="center" wrapText="1"/>
    </xf>
    <xf numFmtId="0" fontId="7" fillId="0" borderId="5" xfId="0" applyFont="1" applyBorder="1" applyAlignment="1">
      <alignment horizontal="left" vertical="center" wrapText="1"/>
    </xf>
    <xf numFmtId="0" fontId="22" fillId="0" borderId="0" xfId="0" applyFont="1" applyAlignment="1">
      <alignment vertical="center"/>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8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Style="combo" dx="33" fmlaLink="$H$20" fmlaRange="$H$4:$H$7" noThreeD="1" sel="4" val="0"/>
</file>

<file path=xl/ctrlProps/ctrlProp5.xml><?xml version="1.0" encoding="utf-8"?>
<formControlPr xmlns="http://schemas.microsoft.com/office/spreadsheetml/2009/9/main" objectType="Drop" dropLines="9" dropStyle="combo" dx="33" fmlaLink="$I$20" fmlaRange="$I$6:$I$14" noThreeD="1" sel="5" val="0"/>
</file>

<file path=xl/ctrlProps/ctrlProp6.xml><?xml version="1.0" encoding="utf-8"?>
<formControlPr xmlns="http://schemas.microsoft.com/office/spreadsheetml/2009/9/main" objectType="Drop" dropLines="16" dropStyle="combo" dx="33" fmlaLink="$J$20" fmlaRange="$J$4:$J$19" noThreeD="1" sel="4" val="0"/>
</file>

<file path=xl/ctrlProps/ctrlProp7.xml><?xml version="1.0" encoding="utf-8"?>
<formControlPr xmlns="http://schemas.microsoft.com/office/spreadsheetml/2009/9/main" objectType="Drop" dropLines="16" dropStyle="combo" dx="33" fmlaLink="$K$44" fmlaRange="$K$4:$K$43" noThreeD="1" val="0"/>
</file>

<file path=xl/drawings/drawing1.xml><?xml version="1.0" encoding="utf-8"?>
<xdr:wsDr xmlns:xdr="http://schemas.openxmlformats.org/drawingml/2006/spreadsheetDrawing" xmlns:a="http://schemas.openxmlformats.org/drawingml/2006/main">
  <xdr:twoCellAnchor>
    <xdr:from>
      <xdr:col>10</xdr:col>
      <xdr:colOff>1286933</xdr:colOff>
      <xdr:row>9</xdr:row>
      <xdr:rowOff>270933</xdr:rowOff>
    </xdr:from>
    <xdr:to>
      <xdr:col>10</xdr:col>
      <xdr:colOff>3010958</xdr:colOff>
      <xdr:row>9</xdr:row>
      <xdr:rowOff>947208</xdr:rowOff>
    </xdr:to>
    <xdr:sp macro="" textlink="">
      <xdr:nvSpPr>
        <xdr:cNvPr id="18" name="Rectángulo 17"/>
        <xdr:cNvSpPr/>
      </xdr:nvSpPr>
      <xdr:spPr>
        <a:xfrm>
          <a:off x="17610666" y="2167466"/>
          <a:ext cx="1724025" cy="6762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200">
              <a:ln>
                <a:noFill/>
              </a:ln>
              <a:solidFill>
                <a:srgbClr val="000000"/>
              </a:solidFill>
              <a:effectLst>
                <a:outerShdw blurRad="38100" dist="19050" dir="2700000" algn="tl">
                  <a:schemeClr val="dk1">
                    <a:alpha val="40000"/>
                  </a:schemeClr>
                </a:outerShdw>
              </a:effectLst>
              <a:latin typeface="Arial Black"/>
              <a:ea typeface="ＭＳ 明朝"/>
              <a:cs typeface="Times New Roman"/>
            </a:rPr>
            <a:t>3</a:t>
          </a:r>
          <a:r>
            <a:rPr lang="es-CO" sz="2200">
              <a:ln>
                <a:noFill/>
              </a:ln>
              <a:solidFill>
                <a:srgbClr val="FF0000"/>
              </a:solidFill>
              <a:effectLst>
                <a:outerShdw blurRad="38100" dist="19050" dir="2700000" algn="tl">
                  <a:schemeClr val="dk1">
                    <a:alpha val="40000"/>
                  </a:schemeClr>
                </a:outerShdw>
              </a:effectLst>
              <a:latin typeface="Arial Black"/>
              <a:ea typeface="ＭＳ 明朝"/>
              <a:cs typeface="Times New Roman"/>
            </a:rPr>
            <a:t>4</a:t>
          </a:r>
          <a:r>
            <a:rPr lang="es-CO" sz="2200">
              <a:ln>
                <a:noFill/>
              </a:ln>
              <a:solidFill>
                <a:srgbClr val="000000"/>
              </a:solidFill>
              <a:effectLst>
                <a:outerShdw blurRad="38100" dist="19050" dir="2700000" algn="tl">
                  <a:schemeClr val="dk1">
                    <a:alpha val="40000"/>
                  </a:schemeClr>
                </a:outerShdw>
              </a:effectLst>
              <a:latin typeface="Arial Black"/>
              <a:ea typeface="ＭＳ 明朝"/>
              <a:cs typeface="Times New Roman"/>
            </a:rPr>
            <a:t>5.761</a:t>
          </a:r>
          <a:endParaRPr lang="es-ES_tradnl" sz="1200">
            <a:effectLst/>
            <a:ea typeface="ＭＳ 明朝"/>
            <a:cs typeface="Times New Roman"/>
          </a:endParaRPr>
        </a:p>
      </xdr:txBody>
    </xdr:sp>
    <xdr:clientData/>
  </xdr:twoCellAnchor>
  <xdr:twoCellAnchor>
    <xdr:from>
      <xdr:col>10</xdr:col>
      <xdr:colOff>1270000</xdr:colOff>
      <xdr:row>10</xdr:row>
      <xdr:rowOff>270933</xdr:rowOff>
    </xdr:from>
    <xdr:to>
      <xdr:col>10</xdr:col>
      <xdr:colOff>2994025</xdr:colOff>
      <xdr:row>10</xdr:row>
      <xdr:rowOff>947208</xdr:rowOff>
    </xdr:to>
    <xdr:sp macro="" textlink="">
      <xdr:nvSpPr>
        <xdr:cNvPr id="19" name="Rectángulo 18"/>
        <xdr:cNvSpPr/>
      </xdr:nvSpPr>
      <xdr:spPr>
        <a:xfrm>
          <a:off x="17593733" y="4639733"/>
          <a:ext cx="1724025" cy="6762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200">
              <a:ln>
                <a:noFill/>
              </a:ln>
              <a:solidFill>
                <a:srgbClr val="000000"/>
              </a:solidFill>
              <a:effectLst>
                <a:outerShdw blurRad="38100" dist="19050" dir="2700000" algn="tl">
                  <a:schemeClr val="dk1">
                    <a:alpha val="40000"/>
                  </a:schemeClr>
                </a:outerShdw>
              </a:effectLst>
              <a:latin typeface="Arial Black"/>
              <a:ea typeface="ＭＳ 明朝"/>
              <a:cs typeface="Times New Roman"/>
            </a:rPr>
            <a:t>603.</a:t>
          </a:r>
          <a:r>
            <a:rPr lang="es-CO" sz="2200">
              <a:ln>
                <a:noFill/>
              </a:ln>
              <a:solidFill>
                <a:srgbClr val="FF0000"/>
              </a:solidFill>
              <a:effectLst>
                <a:outerShdw blurRad="38100" dist="19050" dir="2700000" algn="tl">
                  <a:schemeClr val="dk1">
                    <a:alpha val="40000"/>
                  </a:schemeClr>
                </a:outerShdw>
              </a:effectLst>
              <a:latin typeface="Arial Black"/>
              <a:ea typeface="ＭＳ 明朝"/>
              <a:cs typeface="Times New Roman"/>
            </a:rPr>
            <a:t>8</a:t>
          </a:r>
          <a:r>
            <a:rPr lang="es-CO" sz="2200">
              <a:ln>
                <a:noFill/>
              </a:ln>
              <a:solidFill>
                <a:srgbClr val="000000"/>
              </a:solidFill>
              <a:effectLst>
                <a:outerShdw blurRad="38100" dist="19050" dir="2700000" algn="tl">
                  <a:schemeClr val="dk1">
                    <a:alpha val="40000"/>
                  </a:schemeClr>
                </a:outerShdw>
              </a:effectLst>
              <a:latin typeface="Arial Black"/>
              <a:ea typeface="ＭＳ 明朝"/>
              <a:cs typeface="Times New Roman"/>
            </a:rPr>
            <a:t>91</a:t>
          </a:r>
          <a:endParaRPr lang="es-ES_tradnl" sz="1200">
            <a:effectLst/>
            <a:ea typeface="ＭＳ 明朝"/>
            <a:cs typeface="Times New Roman"/>
          </a:endParaRPr>
        </a:p>
        <a:p>
          <a:pPr algn="ctr">
            <a:spcAft>
              <a:spcPts val="0"/>
            </a:spcAft>
          </a:pPr>
          <a:r>
            <a:rPr lang="es-CO" sz="2200" b="1">
              <a:ln w="9525" cap="flat" cmpd="sng" algn="ctr">
                <a:solidFill>
                  <a:srgbClr val="FFFFFF"/>
                </a:solidFill>
                <a:prstDash val="solid"/>
                <a:round/>
              </a:ln>
              <a:solidFill>
                <a:srgbClr val="000000"/>
              </a:solidFill>
              <a:effectLst>
                <a:outerShdw blurRad="12700" dist="38100" dir="2700000" algn="tl">
                  <a:schemeClr val="bg1">
                    <a:lumMod val="50000"/>
                  </a:schemeClr>
                </a:outerShdw>
              </a:effectLst>
              <a:ea typeface="ＭＳ 明朝"/>
              <a:cs typeface="Times New Roman"/>
            </a:rPr>
            <a:t> </a:t>
          </a:r>
          <a:endParaRPr lang="es-ES_tradnl" sz="1200">
            <a:effectLst/>
            <a:ea typeface="ＭＳ 明朝"/>
            <a:cs typeface="Times New Roman"/>
          </a:endParaRPr>
        </a:p>
      </xdr:txBody>
    </xdr:sp>
    <xdr:clientData/>
  </xdr:twoCellAnchor>
  <xdr:twoCellAnchor>
    <xdr:from>
      <xdr:col>10</xdr:col>
      <xdr:colOff>1270000</xdr:colOff>
      <xdr:row>11</xdr:row>
      <xdr:rowOff>169335</xdr:rowOff>
    </xdr:from>
    <xdr:to>
      <xdr:col>10</xdr:col>
      <xdr:colOff>2994025</xdr:colOff>
      <xdr:row>11</xdr:row>
      <xdr:rowOff>769410</xdr:rowOff>
    </xdr:to>
    <xdr:sp macro="" textlink="">
      <xdr:nvSpPr>
        <xdr:cNvPr id="20" name="Rectángulo 19"/>
        <xdr:cNvSpPr/>
      </xdr:nvSpPr>
      <xdr:spPr>
        <a:xfrm>
          <a:off x="17593733" y="4250268"/>
          <a:ext cx="1724025" cy="6000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200">
              <a:ln>
                <a:noFill/>
              </a:ln>
              <a:solidFill>
                <a:srgbClr val="000000"/>
              </a:solidFill>
              <a:effectLst>
                <a:outerShdw blurRad="38100" dist="19050" dir="2700000" algn="tl">
                  <a:schemeClr val="dk1">
                    <a:alpha val="40000"/>
                  </a:schemeClr>
                </a:outerShdw>
              </a:effectLst>
              <a:latin typeface="Arial Black"/>
              <a:ea typeface="ＭＳ 明朝"/>
              <a:cs typeface="Times New Roman"/>
            </a:rPr>
            <a:t>7</a:t>
          </a:r>
          <a:r>
            <a:rPr lang="es-CO" sz="2200">
              <a:ln>
                <a:noFill/>
              </a:ln>
              <a:solidFill>
                <a:srgbClr val="FF0000"/>
              </a:solidFill>
              <a:effectLst>
                <a:outerShdw blurRad="38100" dist="19050" dir="2700000" algn="tl">
                  <a:schemeClr val="dk1">
                    <a:alpha val="40000"/>
                  </a:schemeClr>
                </a:outerShdw>
              </a:effectLst>
              <a:latin typeface="Arial Black"/>
              <a:ea typeface="ＭＳ 明朝"/>
              <a:cs typeface="Times New Roman"/>
            </a:rPr>
            <a:t>2</a:t>
          </a:r>
          <a:r>
            <a:rPr lang="es-CO" sz="2200">
              <a:ln>
                <a:noFill/>
              </a:ln>
              <a:solidFill>
                <a:srgbClr val="000000"/>
              </a:solidFill>
              <a:effectLst>
                <a:outerShdw blurRad="38100" dist="19050" dir="2700000" algn="tl">
                  <a:schemeClr val="dk1">
                    <a:alpha val="40000"/>
                  </a:schemeClr>
                </a:outerShdw>
              </a:effectLst>
              <a:latin typeface="Arial Black"/>
              <a:ea typeface="ＭＳ 明朝"/>
              <a:cs typeface="Times New Roman"/>
            </a:rPr>
            <a:t>.803</a:t>
          </a:r>
          <a:endParaRPr lang="es-ES_tradnl" sz="1200">
            <a:effectLst/>
            <a:ea typeface="ＭＳ 明朝"/>
            <a:cs typeface="Times New Roman"/>
          </a:endParaRPr>
        </a:p>
        <a:p>
          <a:pPr algn="ctr">
            <a:spcAft>
              <a:spcPts val="0"/>
            </a:spcAft>
          </a:pPr>
          <a:r>
            <a:rPr lang="es-CO" sz="2200" b="1">
              <a:ln w="9525" cap="flat" cmpd="sng" algn="ctr">
                <a:solidFill>
                  <a:srgbClr val="FFFFFF"/>
                </a:solidFill>
                <a:prstDash val="solid"/>
                <a:round/>
              </a:ln>
              <a:solidFill>
                <a:srgbClr val="000000"/>
              </a:solidFill>
              <a:effectLst>
                <a:outerShdw blurRad="12700" dist="38100" dir="2700000" algn="tl">
                  <a:schemeClr val="bg1">
                    <a:lumMod val="50000"/>
                  </a:schemeClr>
                </a:outerShdw>
              </a:effectLst>
              <a:ea typeface="ＭＳ 明朝"/>
              <a:cs typeface="Times New Roman"/>
            </a:rPr>
            <a:t> </a:t>
          </a:r>
          <a:endParaRPr lang="es-ES_tradnl" sz="1200">
            <a:effectLst/>
            <a:ea typeface="ＭＳ 明朝"/>
            <a:cs typeface="Times New Roman"/>
          </a:endParaRPr>
        </a:p>
      </xdr:txBody>
    </xdr:sp>
    <xdr:clientData/>
  </xdr:twoCellAnchor>
  <xdr:twoCellAnchor>
    <xdr:from>
      <xdr:col>10</xdr:col>
      <xdr:colOff>1286932</xdr:colOff>
      <xdr:row>12</xdr:row>
      <xdr:rowOff>152401</xdr:rowOff>
    </xdr:from>
    <xdr:to>
      <xdr:col>10</xdr:col>
      <xdr:colOff>3010957</xdr:colOff>
      <xdr:row>12</xdr:row>
      <xdr:rowOff>828676</xdr:rowOff>
    </xdr:to>
    <xdr:sp macro="" textlink="">
      <xdr:nvSpPr>
        <xdr:cNvPr id="21" name="Rectángulo 20"/>
        <xdr:cNvSpPr/>
      </xdr:nvSpPr>
      <xdr:spPr>
        <a:xfrm>
          <a:off x="17610665" y="5080001"/>
          <a:ext cx="1724025" cy="6762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200">
              <a:ln>
                <a:noFill/>
              </a:ln>
              <a:solidFill>
                <a:srgbClr val="FF0000"/>
              </a:solidFill>
              <a:effectLst>
                <a:outerShdw blurRad="38100" dist="19050" dir="2700000" algn="tl">
                  <a:schemeClr val="dk1">
                    <a:alpha val="40000"/>
                  </a:schemeClr>
                </a:outerShdw>
              </a:effectLst>
              <a:latin typeface="Arial Black"/>
              <a:ea typeface="ＭＳ 明朝"/>
              <a:cs typeface="Times New Roman"/>
            </a:rPr>
            <a:t>7</a:t>
          </a:r>
          <a:r>
            <a:rPr lang="es-CO" sz="2200">
              <a:ln>
                <a:noFill/>
              </a:ln>
              <a:solidFill>
                <a:srgbClr val="000000"/>
              </a:solidFill>
              <a:effectLst>
                <a:outerShdw blurRad="38100" dist="19050" dir="2700000" algn="tl">
                  <a:schemeClr val="dk1">
                    <a:alpha val="40000"/>
                  </a:schemeClr>
                </a:outerShdw>
              </a:effectLst>
              <a:latin typeface="Arial Black"/>
              <a:ea typeface="ＭＳ 明朝"/>
              <a:cs typeface="Times New Roman"/>
            </a:rPr>
            <a:t>65.803</a:t>
          </a:r>
          <a:endParaRPr lang="es-ES_tradnl" sz="1200">
            <a:effectLst/>
            <a:ea typeface="ＭＳ 明朝"/>
            <a:cs typeface="Times New Roman"/>
          </a:endParaRPr>
        </a:p>
        <a:p>
          <a:pPr algn="ctr">
            <a:spcAft>
              <a:spcPts val="0"/>
            </a:spcAft>
          </a:pPr>
          <a:r>
            <a:rPr lang="es-CO" sz="2200" b="1">
              <a:ln w="9525" cap="flat" cmpd="sng" algn="ctr">
                <a:solidFill>
                  <a:srgbClr val="FFFFFF"/>
                </a:solidFill>
                <a:prstDash val="solid"/>
                <a:round/>
              </a:ln>
              <a:solidFill>
                <a:srgbClr val="000000"/>
              </a:solidFill>
              <a:effectLst>
                <a:outerShdw blurRad="12700" dist="38100" dir="2700000" algn="tl">
                  <a:schemeClr val="bg1">
                    <a:lumMod val="50000"/>
                  </a:schemeClr>
                </a:outerShdw>
              </a:effectLst>
              <a:ea typeface="ＭＳ 明朝"/>
              <a:cs typeface="Times New Roman"/>
            </a:rPr>
            <a:t> </a:t>
          </a:r>
          <a:endParaRPr lang="es-ES_tradnl" sz="1200">
            <a:effectLst/>
            <a:ea typeface="ＭＳ 明朝"/>
            <a:cs typeface="Times New Roman"/>
          </a:endParaRPr>
        </a:p>
      </xdr:txBody>
    </xdr:sp>
    <xdr:clientData/>
  </xdr:twoCellAnchor>
  <xdr:twoCellAnchor>
    <xdr:from>
      <xdr:col>10</xdr:col>
      <xdr:colOff>1286934</xdr:colOff>
      <xdr:row>13</xdr:row>
      <xdr:rowOff>203200</xdr:rowOff>
    </xdr:from>
    <xdr:to>
      <xdr:col>10</xdr:col>
      <xdr:colOff>3010959</xdr:colOff>
      <xdr:row>13</xdr:row>
      <xdr:rowOff>879475</xdr:rowOff>
    </xdr:to>
    <xdr:sp macro="" textlink="">
      <xdr:nvSpPr>
        <xdr:cNvPr id="22" name="Rectángulo 21"/>
        <xdr:cNvSpPr/>
      </xdr:nvSpPr>
      <xdr:spPr>
        <a:xfrm>
          <a:off x="17610667" y="6112933"/>
          <a:ext cx="1724025" cy="6762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200">
              <a:ln>
                <a:noFill/>
              </a:ln>
              <a:solidFill>
                <a:srgbClr val="000000"/>
              </a:solidFill>
              <a:effectLst>
                <a:outerShdw blurRad="38100" dist="19050" dir="2700000" algn="tl">
                  <a:schemeClr val="dk1">
                    <a:alpha val="40000"/>
                  </a:schemeClr>
                </a:outerShdw>
              </a:effectLst>
              <a:latin typeface="Arial Black"/>
              <a:ea typeface="ＭＳ 明朝"/>
              <a:cs typeface="Times New Roman"/>
            </a:rPr>
            <a:t>39.80</a:t>
          </a:r>
          <a:r>
            <a:rPr lang="es-CO" sz="2200">
              <a:ln>
                <a:noFill/>
              </a:ln>
              <a:solidFill>
                <a:srgbClr val="FF0000"/>
              </a:solidFill>
              <a:effectLst>
                <a:outerShdw blurRad="38100" dist="19050" dir="2700000" algn="tl">
                  <a:schemeClr val="dk1">
                    <a:alpha val="40000"/>
                  </a:schemeClr>
                </a:outerShdw>
              </a:effectLst>
              <a:latin typeface="Arial Black"/>
              <a:ea typeface="ＭＳ 明朝"/>
              <a:cs typeface="Times New Roman"/>
            </a:rPr>
            <a:t>0</a:t>
          </a:r>
          <a:endParaRPr lang="es-ES_tradnl" sz="1200">
            <a:effectLst/>
            <a:ea typeface="ＭＳ 明朝"/>
            <a:cs typeface="Times New Roman"/>
          </a:endParaRPr>
        </a:p>
        <a:p>
          <a:pPr algn="ctr">
            <a:spcAft>
              <a:spcPts val="0"/>
            </a:spcAft>
          </a:pPr>
          <a:r>
            <a:rPr lang="es-CO" sz="2200" b="1">
              <a:ln w="9525" cap="flat" cmpd="sng" algn="ctr">
                <a:solidFill>
                  <a:srgbClr val="FFFFFF"/>
                </a:solidFill>
                <a:prstDash val="solid"/>
                <a:round/>
              </a:ln>
              <a:solidFill>
                <a:srgbClr val="000000"/>
              </a:solidFill>
              <a:effectLst>
                <a:outerShdw blurRad="12700" dist="38100" dir="2700000" algn="tl">
                  <a:schemeClr val="bg1">
                    <a:lumMod val="50000"/>
                  </a:schemeClr>
                </a:outerShdw>
              </a:effectLst>
              <a:ea typeface="ＭＳ 明朝"/>
              <a:cs typeface="Times New Roman"/>
            </a:rPr>
            <a:t> </a:t>
          </a:r>
          <a:endParaRPr lang="es-ES_tradnl" sz="1200">
            <a:effectLst/>
            <a:ea typeface="ＭＳ 明朝"/>
            <a:cs typeface="Times New Roman"/>
          </a:endParaRPr>
        </a:p>
      </xdr:txBody>
    </xdr:sp>
    <xdr:clientData/>
  </xdr:twoCellAnchor>
  <xdr:twoCellAnchor>
    <xdr:from>
      <xdr:col>10</xdr:col>
      <xdr:colOff>355593</xdr:colOff>
      <xdr:row>14</xdr:row>
      <xdr:rowOff>118531</xdr:rowOff>
    </xdr:from>
    <xdr:to>
      <xdr:col>10</xdr:col>
      <xdr:colOff>2079618</xdr:colOff>
      <xdr:row>14</xdr:row>
      <xdr:rowOff>794806</xdr:rowOff>
    </xdr:to>
    <xdr:sp macro="" textlink="">
      <xdr:nvSpPr>
        <xdr:cNvPr id="23" name="Rectángulo 22"/>
        <xdr:cNvSpPr/>
      </xdr:nvSpPr>
      <xdr:spPr>
        <a:xfrm>
          <a:off x="16679326" y="7044264"/>
          <a:ext cx="1724025" cy="6762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200">
              <a:ln>
                <a:noFill/>
              </a:ln>
              <a:solidFill>
                <a:srgbClr val="000000"/>
              </a:solidFill>
              <a:effectLst>
                <a:outerShdw blurRad="38100" dist="19050" dir="2700000" algn="tl">
                  <a:schemeClr val="dk1">
                    <a:alpha val="40000"/>
                  </a:schemeClr>
                </a:outerShdw>
              </a:effectLst>
              <a:latin typeface="Arial Black"/>
              <a:ea typeface="ＭＳ 明朝"/>
              <a:cs typeface="Times New Roman"/>
            </a:rPr>
            <a:t>745.</a:t>
          </a:r>
          <a:r>
            <a:rPr lang="es-CO" sz="2200">
              <a:ln>
                <a:noFill/>
              </a:ln>
              <a:solidFill>
                <a:srgbClr val="FF0000"/>
              </a:solidFill>
              <a:effectLst>
                <a:outerShdw blurRad="38100" dist="19050" dir="2700000" algn="tl">
                  <a:schemeClr val="dk1">
                    <a:alpha val="40000"/>
                  </a:schemeClr>
                </a:outerShdw>
              </a:effectLst>
              <a:latin typeface="Arial Black"/>
              <a:ea typeface="ＭＳ 明朝"/>
              <a:cs typeface="Times New Roman"/>
            </a:rPr>
            <a:t>7</a:t>
          </a:r>
          <a:r>
            <a:rPr lang="es-CO" sz="2200">
              <a:ln>
                <a:noFill/>
              </a:ln>
              <a:solidFill>
                <a:srgbClr val="000000"/>
              </a:solidFill>
              <a:effectLst>
                <a:outerShdw blurRad="38100" dist="19050" dir="2700000" algn="tl">
                  <a:schemeClr val="dk1">
                    <a:alpha val="40000"/>
                  </a:schemeClr>
                </a:outerShdw>
              </a:effectLst>
              <a:latin typeface="Arial Black"/>
              <a:ea typeface="ＭＳ 明朝"/>
              <a:cs typeface="Times New Roman"/>
            </a:rPr>
            <a:t>62</a:t>
          </a:r>
          <a:endParaRPr lang="es-ES_tradnl" sz="1200">
            <a:effectLst/>
            <a:ea typeface="ＭＳ 明朝"/>
            <a:cs typeface="Times New Roman"/>
          </a:endParaRPr>
        </a:p>
        <a:p>
          <a:pPr algn="ctr">
            <a:spcAft>
              <a:spcPts val="0"/>
            </a:spcAft>
          </a:pPr>
          <a:r>
            <a:rPr lang="es-CO" sz="2200" b="1">
              <a:ln w="9525" cap="flat" cmpd="sng" algn="ctr">
                <a:solidFill>
                  <a:srgbClr val="FFFFFF"/>
                </a:solidFill>
                <a:prstDash val="solid"/>
                <a:round/>
              </a:ln>
              <a:solidFill>
                <a:srgbClr val="000000"/>
              </a:solidFill>
              <a:effectLst>
                <a:outerShdw blurRad="12700" dist="38100" dir="2700000" algn="tl">
                  <a:schemeClr val="bg1">
                    <a:lumMod val="50000"/>
                  </a:schemeClr>
                </a:outerShdw>
              </a:effectLst>
              <a:ea typeface="ＭＳ 明朝"/>
              <a:cs typeface="Times New Roman"/>
            </a:rPr>
            <a:t> </a:t>
          </a:r>
          <a:endParaRPr lang="es-ES_tradnl" sz="1200">
            <a:effectLst/>
            <a:ea typeface="ＭＳ 明朝"/>
            <a:cs typeface="Times New Roman"/>
          </a:endParaRPr>
        </a:p>
      </xdr:txBody>
    </xdr:sp>
    <xdr:clientData/>
  </xdr:twoCellAnchor>
  <xdr:twoCellAnchor>
    <xdr:from>
      <xdr:col>10</xdr:col>
      <xdr:colOff>2536818</xdr:colOff>
      <xdr:row>14</xdr:row>
      <xdr:rowOff>124246</xdr:rowOff>
    </xdr:from>
    <xdr:to>
      <xdr:col>10</xdr:col>
      <xdr:colOff>4260843</xdr:colOff>
      <xdr:row>14</xdr:row>
      <xdr:rowOff>800521</xdr:rowOff>
    </xdr:to>
    <xdr:sp macro="" textlink="">
      <xdr:nvSpPr>
        <xdr:cNvPr id="24" name="Rectángulo 23"/>
        <xdr:cNvSpPr/>
      </xdr:nvSpPr>
      <xdr:spPr>
        <a:xfrm>
          <a:off x="18860551" y="7049979"/>
          <a:ext cx="1724025" cy="6762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200">
              <a:ln>
                <a:noFill/>
              </a:ln>
              <a:solidFill>
                <a:srgbClr val="000000"/>
              </a:solidFill>
              <a:effectLst>
                <a:outerShdw blurRad="38100" dist="19050" dir="2700000" algn="tl">
                  <a:schemeClr val="dk1">
                    <a:alpha val="40000"/>
                  </a:schemeClr>
                </a:outerShdw>
              </a:effectLst>
              <a:latin typeface="Arial Black"/>
              <a:ea typeface="ＭＳ 明朝"/>
              <a:cs typeface="Times New Roman"/>
            </a:rPr>
            <a:t>54</a:t>
          </a:r>
          <a:r>
            <a:rPr lang="es-CO" sz="2200">
              <a:ln>
                <a:noFill/>
              </a:ln>
              <a:solidFill>
                <a:srgbClr val="4F81BD"/>
              </a:solidFill>
              <a:effectLst>
                <a:outerShdw blurRad="38100" dist="19050" dir="2700000" algn="tl">
                  <a:schemeClr val="dk1">
                    <a:alpha val="40000"/>
                  </a:schemeClr>
                </a:outerShdw>
              </a:effectLst>
              <a:latin typeface="Arial Black"/>
              <a:ea typeface="ＭＳ 明朝"/>
              <a:cs typeface="Times New Roman"/>
            </a:rPr>
            <a:t>3</a:t>
          </a:r>
          <a:r>
            <a:rPr lang="es-CO" sz="2200">
              <a:ln>
                <a:noFill/>
              </a:ln>
              <a:solidFill>
                <a:srgbClr val="000000"/>
              </a:solidFill>
              <a:effectLst>
                <a:outerShdw blurRad="38100" dist="19050" dir="2700000" algn="tl">
                  <a:schemeClr val="dk1">
                    <a:alpha val="40000"/>
                  </a:schemeClr>
                </a:outerShdw>
              </a:effectLst>
              <a:latin typeface="Arial Black"/>
              <a:ea typeface="ＭＳ 明朝"/>
              <a:cs typeface="Times New Roman"/>
            </a:rPr>
            <a:t>.087</a:t>
          </a:r>
          <a:endParaRPr lang="es-ES_tradnl" sz="1200">
            <a:effectLst/>
            <a:ea typeface="ＭＳ 明朝"/>
            <a:cs typeface="Times New Roman"/>
          </a:endParaRPr>
        </a:p>
        <a:p>
          <a:pPr algn="ctr">
            <a:spcAft>
              <a:spcPts val="0"/>
            </a:spcAft>
          </a:pPr>
          <a:r>
            <a:rPr lang="es-CO" sz="2200" b="1">
              <a:ln w="9525" cap="flat" cmpd="sng" algn="ctr">
                <a:solidFill>
                  <a:srgbClr val="FFFFFF"/>
                </a:solidFill>
                <a:prstDash val="solid"/>
                <a:round/>
              </a:ln>
              <a:solidFill>
                <a:srgbClr val="000000"/>
              </a:solidFill>
              <a:effectLst>
                <a:outerShdw blurRad="12700" dist="38100" dir="2700000" algn="tl">
                  <a:schemeClr val="bg1">
                    <a:lumMod val="50000"/>
                  </a:schemeClr>
                </a:outerShdw>
              </a:effectLst>
              <a:ea typeface="ＭＳ 明朝"/>
              <a:cs typeface="Times New Roman"/>
            </a:rPr>
            <a:t> </a:t>
          </a:r>
          <a:endParaRPr lang="es-ES_tradnl" sz="1200">
            <a:effectLst/>
            <a:ea typeface="ＭＳ 明朝"/>
            <a:cs typeface="Times New Roman"/>
          </a:endParaRPr>
        </a:p>
      </xdr:txBody>
    </xdr:sp>
    <xdr:clientData/>
  </xdr:twoCellAnchor>
  <xdr:twoCellAnchor>
    <xdr:from>
      <xdr:col>10</xdr:col>
      <xdr:colOff>1185334</xdr:colOff>
      <xdr:row>15</xdr:row>
      <xdr:rowOff>270933</xdr:rowOff>
    </xdr:from>
    <xdr:to>
      <xdr:col>10</xdr:col>
      <xdr:colOff>2909359</xdr:colOff>
      <xdr:row>15</xdr:row>
      <xdr:rowOff>947208</xdr:rowOff>
    </xdr:to>
    <xdr:sp macro="" textlink="">
      <xdr:nvSpPr>
        <xdr:cNvPr id="25" name="Rectángulo 24"/>
        <xdr:cNvSpPr/>
      </xdr:nvSpPr>
      <xdr:spPr>
        <a:xfrm>
          <a:off x="17509067" y="8652933"/>
          <a:ext cx="1724025" cy="6762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200">
              <a:ln>
                <a:noFill/>
              </a:ln>
              <a:solidFill>
                <a:srgbClr val="4F81BD"/>
              </a:solidFill>
              <a:effectLst>
                <a:outerShdw blurRad="38100" dist="19050" dir="2700000" algn="tl">
                  <a:schemeClr val="dk1">
                    <a:alpha val="40000"/>
                  </a:schemeClr>
                </a:outerShdw>
              </a:effectLst>
              <a:latin typeface="Arial Black"/>
              <a:ea typeface="ＭＳ 明朝"/>
              <a:cs typeface="Times New Roman"/>
            </a:rPr>
            <a:t>5</a:t>
          </a:r>
          <a:r>
            <a:rPr lang="es-CO" sz="2200">
              <a:ln>
                <a:noFill/>
              </a:ln>
              <a:solidFill>
                <a:srgbClr val="000000"/>
              </a:solidFill>
              <a:effectLst>
                <a:outerShdw blurRad="38100" dist="19050" dir="2700000" algn="tl">
                  <a:schemeClr val="dk1">
                    <a:alpha val="40000"/>
                  </a:schemeClr>
                </a:outerShdw>
              </a:effectLst>
              <a:latin typeface="Arial Black"/>
              <a:ea typeface="ＭＳ 明朝"/>
              <a:cs typeface="Times New Roman"/>
            </a:rPr>
            <a:t>65.6</a:t>
          </a:r>
          <a:r>
            <a:rPr lang="es-CO" sz="2200">
              <a:ln>
                <a:noFill/>
              </a:ln>
              <a:solidFill>
                <a:srgbClr val="FF0000"/>
              </a:solidFill>
              <a:effectLst>
                <a:outerShdw blurRad="38100" dist="19050" dir="2700000" algn="tl">
                  <a:schemeClr val="dk1">
                    <a:alpha val="40000"/>
                  </a:schemeClr>
                </a:outerShdw>
              </a:effectLst>
              <a:latin typeface="Arial Black"/>
              <a:ea typeface="ＭＳ 明朝"/>
              <a:cs typeface="Times New Roman"/>
            </a:rPr>
            <a:t>4</a:t>
          </a:r>
          <a:r>
            <a:rPr lang="es-CO" sz="2200">
              <a:ln>
                <a:noFill/>
              </a:ln>
              <a:solidFill>
                <a:srgbClr val="000000"/>
              </a:solidFill>
              <a:effectLst>
                <a:outerShdw blurRad="38100" dist="19050" dir="2700000" algn="tl">
                  <a:schemeClr val="dk1">
                    <a:alpha val="40000"/>
                  </a:schemeClr>
                </a:outerShdw>
              </a:effectLst>
              <a:latin typeface="Arial Black"/>
              <a:ea typeface="ＭＳ 明朝"/>
              <a:cs typeface="Times New Roman"/>
            </a:rPr>
            <a:t>2</a:t>
          </a:r>
          <a:endParaRPr lang="es-ES_tradnl" sz="1200">
            <a:effectLst/>
            <a:ea typeface="ＭＳ 明朝"/>
            <a:cs typeface="Times New Roman"/>
          </a:endParaRPr>
        </a:p>
        <a:p>
          <a:pPr algn="ctr">
            <a:spcAft>
              <a:spcPts val="0"/>
            </a:spcAft>
          </a:pPr>
          <a:r>
            <a:rPr lang="es-CO" sz="2200" b="1">
              <a:ln w="9525" cap="flat" cmpd="sng" algn="ctr">
                <a:solidFill>
                  <a:srgbClr val="FFFFFF"/>
                </a:solidFill>
                <a:prstDash val="solid"/>
                <a:round/>
              </a:ln>
              <a:solidFill>
                <a:srgbClr val="000000"/>
              </a:solidFill>
              <a:effectLst>
                <a:outerShdw blurRad="12700" dist="38100" dir="2700000" algn="tl">
                  <a:schemeClr val="bg1">
                    <a:lumMod val="50000"/>
                  </a:schemeClr>
                </a:outerShdw>
              </a:effectLst>
              <a:ea typeface="ＭＳ 明朝"/>
              <a:cs typeface="Times New Roman"/>
            </a:rPr>
            <a:t> </a:t>
          </a:r>
          <a:endParaRPr lang="es-ES_tradnl" sz="1200">
            <a:effectLst/>
            <a:ea typeface="ＭＳ 明朝"/>
            <a:cs typeface="Times New Roman"/>
          </a:endParaRPr>
        </a:p>
      </xdr:txBody>
    </xdr:sp>
    <xdr:clientData/>
  </xdr:twoCellAnchor>
  <xdr:twoCellAnchor>
    <xdr:from>
      <xdr:col>10</xdr:col>
      <xdr:colOff>84667</xdr:colOff>
      <xdr:row>16</xdr:row>
      <xdr:rowOff>287866</xdr:rowOff>
    </xdr:from>
    <xdr:to>
      <xdr:col>10</xdr:col>
      <xdr:colOff>1808692</xdr:colOff>
      <xdr:row>16</xdr:row>
      <xdr:rowOff>964141</xdr:rowOff>
    </xdr:to>
    <xdr:sp macro="" textlink="">
      <xdr:nvSpPr>
        <xdr:cNvPr id="26" name="Rectángulo 25"/>
        <xdr:cNvSpPr/>
      </xdr:nvSpPr>
      <xdr:spPr>
        <a:xfrm>
          <a:off x="16408400" y="9855199"/>
          <a:ext cx="1724025" cy="6762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200">
              <a:ln>
                <a:noFill/>
              </a:ln>
              <a:solidFill>
                <a:srgbClr val="000000"/>
              </a:solidFill>
              <a:effectLst>
                <a:outerShdw blurRad="38100" dist="19050" dir="2700000" algn="tl">
                  <a:schemeClr val="dk1">
                    <a:alpha val="40000"/>
                  </a:schemeClr>
                </a:outerShdw>
              </a:effectLst>
              <a:latin typeface="Arial Black"/>
              <a:ea typeface="ＭＳ 明朝"/>
              <a:cs typeface="Times New Roman"/>
            </a:rPr>
            <a:t>4</a:t>
          </a:r>
          <a:r>
            <a:rPr lang="es-CO" sz="2200">
              <a:ln>
                <a:noFill/>
              </a:ln>
              <a:solidFill>
                <a:srgbClr val="4F81BD"/>
              </a:solidFill>
              <a:effectLst>
                <a:outerShdw blurRad="38100" dist="19050" dir="2700000" algn="tl">
                  <a:schemeClr val="dk1">
                    <a:alpha val="40000"/>
                  </a:schemeClr>
                </a:outerShdw>
              </a:effectLst>
              <a:latin typeface="Arial Black"/>
              <a:ea typeface="ＭＳ 明朝"/>
              <a:cs typeface="Times New Roman"/>
            </a:rPr>
            <a:t>5</a:t>
          </a:r>
          <a:r>
            <a:rPr lang="es-CO" sz="2200">
              <a:ln>
                <a:noFill/>
              </a:ln>
              <a:solidFill>
                <a:srgbClr val="000000"/>
              </a:solidFill>
              <a:effectLst>
                <a:outerShdw blurRad="38100" dist="19050" dir="2700000" algn="tl">
                  <a:schemeClr val="dk1">
                    <a:alpha val="40000"/>
                  </a:schemeClr>
                </a:outerShdw>
              </a:effectLst>
              <a:latin typeface="Arial Black"/>
              <a:ea typeface="ＭＳ 明朝"/>
              <a:cs typeface="Times New Roman"/>
            </a:rPr>
            <a:t>.076</a:t>
          </a:r>
          <a:endParaRPr lang="es-ES_tradnl" sz="1200">
            <a:effectLst/>
            <a:ea typeface="ＭＳ 明朝"/>
            <a:cs typeface="Times New Roman"/>
          </a:endParaRPr>
        </a:p>
        <a:p>
          <a:pPr algn="ctr">
            <a:spcAft>
              <a:spcPts val="0"/>
            </a:spcAft>
          </a:pPr>
          <a:r>
            <a:rPr lang="es-CO" sz="2200" b="1">
              <a:ln w="9525" cap="flat" cmpd="sng" algn="ctr">
                <a:solidFill>
                  <a:srgbClr val="FFFFFF"/>
                </a:solidFill>
                <a:prstDash val="solid"/>
                <a:round/>
              </a:ln>
              <a:solidFill>
                <a:srgbClr val="000000"/>
              </a:solidFill>
              <a:effectLst>
                <a:outerShdw blurRad="12700" dist="38100" dir="2700000" algn="tl">
                  <a:schemeClr val="bg1">
                    <a:lumMod val="50000"/>
                  </a:schemeClr>
                </a:outerShdw>
              </a:effectLst>
              <a:ea typeface="ＭＳ 明朝"/>
              <a:cs typeface="Times New Roman"/>
            </a:rPr>
            <a:t> </a:t>
          </a:r>
          <a:endParaRPr lang="es-ES_tradnl" sz="1200">
            <a:effectLst/>
            <a:ea typeface="ＭＳ 明朝"/>
            <a:cs typeface="Times New Roman"/>
          </a:endParaRPr>
        </a:p>
      </xdr:txBody>
    </xdr:sp>
    <xdr:clientData/>
  </xdr:twoCellAnchor>
  <xdr:twoCellAnchor>
    <xdr:from>
      <xdr:col>10</xdr:col>
      <xdr:colOff>2265892</xdr:colOff>
      <xdr:row>16</xdr:row>
      <xdr:rowOff>293581</xdr:rowOff>
    </xdr:from>
    <xdr:to>
      <xdr:col>10</xdr:col>
      <xdr:colOff>3989917</xdr:colOff>
      <xdr:row>16</xdr:row>
      <xdr:rowOff>969856</xdr:rowOff>
    </xdr:to>
    <xdr:sp macro="" textlink="">
      <xdr:nvSpPr>
        <xdr:cNvPr id="27" name="Rectángulo 26"/>
        <xdr:cNvSpPr/>
      </xdr:nvSpPr>
      <xdr:spPr>
        <a:xfrm>
          <a:off x="18589625" y="9860914"/>
          <a:ext cx="1724025" cy="6762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200">
              <a:ln>
                <a:noFill/>
              </a:ln>
              <a:solidFill>
                <a:srgbClr val="000000"/>
              </a:solidFill>
              <a:effectLst>
                <a:outerShdw blurRad="38100" dist="19050" dir="2700000" algn="tl">
                  <a:schemeClr val="dk1">
                    <a:alpha val="40000"/>
                  </a:schemeClr>
                </a:outerShdw>
              </a:effectLst>
              <a:latin typeface="Arial Black"/>
              <a:ea typeface="ＭＳ 明朝"/>
              <a:cs typeface="Times New Roman"/>
            </a:rPr>
            <a:t>321.</a:t>
          </a:r>
          <a:r>
            <a:rPr lang="es-CO" sz="2200">
              <a:ln>
                <a:noFill/>
              </a:ln>
              <a:solidFill>
                <a:srgbClr val="FF0000"/>
              </a:solidFill>
              <a:effectLst>
                <a:outerShdw blurRad="38100" dist="19050" dir="2700000" algn="tl">
                  <a:schemeClr val="dk1">
                    <a:alpha val="40000"/>
                  </a:schemeClr>
                </a:outerShdw>
              </a:effectLst>
              <a:latin typeface="Arial Black"/>
              <a:ea typeface="ＭＳ 明朝"/>
              <a:cs typeface="Times New Roman"/>
            </a:rPr>
            <a:t>9</a:t>
          </a:r>
          <a:r>
            <a:rPr lang="es-CO" sz="2200">
              <a:ln>
                <a:noFill/>
              </a:ln>
              <a:solidFill>
                <a:srgbClr val="000000"/>
              </a:solidFill>
              <a:effectLst>
                <a:outerShdw blurRad="38100" dist="19050" dir="2700000" algn="tl">
                  <a:schemeClr val="dk1">
                    <a:alpha val="40000"/>
                  </a:schemeClr>
                </a:outerShdw>
              </a:effectLst>
              <a:latin typeface="Arial Black"/>
              <a:ea typeface="ＭＳ 明朝"/>
              <a:cs typeface="Times New Roman"/>
            </a:rPr>
            <a:t>08</a:t>
          </a:r>
          <a:endParaRPr lang="es-ES_tradnl" sz="1200">
            <a:effectLst/>
            <a:ea typeface="ＭＳ 明朝"/>
            <a:cs typeface="Times New Roman"/>
          </a:endParaRPr>
        </a:p>
        <a:p>
          <a:pPr algn="ctr">
            <a:spcAft>
              <a:spcPts val="0"/>
            </a:spcAft>
          </a:pPr>
          <a:r>
            <a:rPr lang="es-CO" sz="2200" b="1">
              <a:ln w="9525" cap="flat" cmpd="sng" algn="ctr">
                <a:solidFill>
                  <a:srgbClr val="FFFFFF"/>
                </a:solidFill>
                <a:prstDash val="solid"/>
                <a:round/>
              </a:ln>
              <a:solidFill>
                <a:srgbClr val="000000"/>
              </a:solidFill>
              <a:effectLst>
                <a:outerShdw blurRad="12700" dist="38100" dir="2700000" algn="tl">
                  <a:schemeClr val="bg1">
                    <a:lumMod val="50000"/>
                  </a:schemeClr>
                </a:outerShdw>
              </a:effectLst>
              <a:ea typeface="ＭＳ 明朝"/>
              <a:cs typeface="Times New Roman"/>
            </a:rPr>
            <a:t> </a:t>
          </a:r>
          <a:endParaRPr lang="es-ES_tradnl" sz="1200">
            <a:effectLst/>
            <a:ea typeface="ＭＳ 明朝"/>
            <a:cs typeface="Times New Roman"/>
          </a:endParaRPr>
        </a:p>
      </xdr:txBody>
    </xdr:sp>
    <xdr:clientData/>
  </xdr:twoCellAnchor>
  <xdr:twoCellAnchor>
    <xdr:from>
      <xdr:col>10</xdr:col>
      <xdr:colOff>1168400</xdr:colOff>
      <xdr:row>17</xdr:row>
      <xdr:rowOff>169333</xdr:rowOff>
    </xdr:from>
    <xdr:to>
      <xdr:col>10</xdr:col>
      <xdr:colOff>2892425</xdr:colOff>
      <xdr:row>17</xdr:row>
      <xdr:rowOff>845608</xdr:rowOff>
    </xdr:to>
    <xdr:sp macro="" textlink="">
      <xdr:nvSpPr>
        <xdr:cNvPr id="28" name="Rectángulo 27"/>
        <xdr:cNvSpPr/>
      </xdr:nvSpPr>
      <xdr:spPr>
        <a:xfrm>
          <a:off x="17492133" y="10837333"/>
          <a:ext cx="1724025" cy="6762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200">
              <a:ln>
                <a:noFill/>
              </a:ln>
              <a:solidFill>
                <a:srgbClr val="00B050"/>
              </a:solidFill>
              <a:effectLst>
                <a:outerShdw blurRad="38100" dist="19050" dir="2700000" algn="tl">
                  <a:schemeClr val="dk1">
                    <a:alpha val="40000"/>
                  </a:schemeClr>
                </a:outerShdw>
              </a:effectLst>
              <a:latin typeface="Arial Black"/>
              <a:ea typeface="ＭＳ 明朝"/>
              <a:cs typeface="Times New Roman"/>
            </a:rPr>
            <a:t>9</a:t>
          </a:r>
          <a:r>
            <a:rPr lang="es-CO" sz="2200">
              <a:ln>
                <a:noFill/>
              </a:ln>
              <a:effectLst>
                <a:outerShdw blurRad="38100" dist="19050" dir="2700000" algn="tl">
                  <a:schemeClr val="dk1">
                    <a:alpha val="40000"/>
                  </a:schemeClr>
                </a:outerShdw>
              </a:effectLst>
              <a:latin typeface="Arial Black"/>
              <a:ea typeface="ＭＳ 明朝"/>
              <a:cs typeface="Times New Roman"/>
            </a:rPr>
            <a:t>8</a:t>
          </a:r>
          <a:r>
            <a:rPr lang="es-CO" sz="2200">
              <a:ln>
                <a:noFill/>
              </a:ln>
              <a:solidFill>
                <a:srgbClr val="FF0000"/>
              </a:solidFill>
              <a:effectLst>
                <a:outerShdw blurRad="38100" dist="19050" dir="2700000" algn="tl">
                  <a:schemeClr val="dk1">
                    <a:alpha val="40000"/>
                  </a:schemeClr>
                </a:outerShdw>
              </a:effectLst>
              <a:latin typeface="Arial Black"/>
              <a:ea typeface="ＭＳ 明朝"/>
              <a:cs typeface="Times New Roman"/>
            </a:rPr>
            <a:t>4</a:t>
          </a:r>
          <a:r>
            <a:rPr lang="es-CO" sz="2200">
              <a:ln>
                <a:noFill/>
              </a:ln>
              <a:effectLst>
                <a:outerShdw blurRad="38100" dist="19050" dir="2700000" algn="tl">
                  <a:schemeClr val="dk1">
                    <a:alpha val="40000"/>
                  </a:schemeClr>
                </a:outerShdw>
              </a:effectLst>
              <a:latin typeface="Arial Black"/>
              <a:ea typeface="ＭＳ 明朝"/>
              <a:cs typeface="Times New Roman"/>
            </a:rPr>
            <a:t>.</a:t>
          </a:r>
          <a:r>
            <a:rPr lang="es-CO" sz="2200">
              <a:ln>
                <a:noFill/>
              </a:ln>
              <a:solidFill>
                <a:srgbClr val="00B0F0"/>
              </a:solidFill>
              <a:effectLst>
                <a:outerShdw blurRad="38100" dist="19050" dir="2700000" algn="tl">
                  <a:schemeClr val="dk1">
                    <a:alpha val="40000"/>
                  </a:schemeClr>
                </a:outerShdw>
              </a:effectLst>
              <a:latin typeface="Arial Black"/>
              <a:ea typeface="ＭＳ 明朝"/>
              <a:cs typeface="Times New Roman"/>
            </a:rPr>
            <a:t>3</a:t>
          </a:r>
          <a:r>
            <a:rPr lang="es-CO" sz="2200">
              <a:ln>
                <a:noFill/>
              </a:ln>
              <a:effectLst>
                <a:outerShdw blurRad="38100" dist="19050" dir="2700000" algn="tl">
                  <a:schemeClr val="dk1">
                    <a:alpha val="40000"/>
                  </a:schemeClr>
                </a:outerShdw>
              </a:effectLst>
              <a:latin typeface="Arial Black"/>
              <a:ea typeface="ＭＳ 明朝"/>
              <a:cs typeface="Times New Roman"/>
            </a:rPr>
            <a:t>20</a:t>
          </a:r>
          <a:endParaRPr lang="es-ES_tradnl" sz="1200">
            <a:effectLst/>
            <a:ea typeface="ＭＳ 明朝"/>
            <a:cs typeface="Times New Roman"/>
          </a:endParaRPr>
        </a:p>
        <a:p>
          <a:pPr algn="ctr">
            <a:spcAft>
              <a:spcPts val="0"/>
            </a:spcAft>
          </a:pPr>
          <a:r>
            <a:rPr lang="es-CO" sz="2200" b="1">
              <a:ln w="9525" cap="flat" cmpd="sng" algn="ctr">
                <a:solidFill>
                  <a:srgbClr val="FFFFFF"/>
                </a:solidFill>
                <a:prstDash val="solid"/>
                <a:round/>
              </a:ln>
              <a:solidFill>
                <a:srgbClr val="000000"/>
              </a:solidFill>
              <a:effectLst>
                <a:outerShdw blurRad="12700" dist="38100" dir="2700000" algn="tl">
                  <a:schemeClr val="bg1">
                    <a:lumMod val="50000"/>
                  </a:schemeClr>
                </a:outerShdw>
              </a:effectLst>
              <a:ea typeface="ＭＳ 明朝"/>
              <a:cs typeface="Times New Roman"/>
            </a:rPr>
            <a:t> </a:t>
          </a:r>
          <a:endParaRPr lang="es-ES_tradnl" sz="1200">
            <a:effectLst/>
            <a:ea typeface="ＭＳ 明朝"/>
            <a:cs typeface="Times New Roman"/>
          </a:endParaRPr>
        </a:p>
      </xdr:txBody>
    </xdr:sp>
    <xdr:clientData/>
  </xdr:twoCellAnchor>
  <xdr:twoCellAnchor>
    <xdr:from>
      <xdr:col>10</xdr:col>
      <xdr:colOff>1202267</xdr:colOff>
      <xdr:row>18</xdr:row>
      <xdr:rowOff>203200</xdr:rowOff>
    </xdr:from>
    <xdr:to>
      <xdr:col>10</xdr:col>
      <xdr:colOff>2926292</xdr:colOff>
      <xdr:row>18</xdr:row>
      <xdr:rowOff>879475</xdr:rowOff>
    </xdr:to>
    <xdr:sp macro="" textlink="">
      <xdr:nvSpPr>
        <xdr:cNvPr id="29" name="Rectángulo 28"/>
        <xdr:cNvSpPr/>
      </xdr:nvSpPr>
      <xdr:spPr>
        <a:xfrm>
          <a:off x="17526000" y="11836400"/>
          <a:ext cx="1724025" cy="676275"/>
        </a:xfrm>
        <a:prstGeom prst="rect">
          <a:avLst/>
        </a:prstGeom>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2200">
              <a:ln>
                <a:noFill/>
              </a:ln>
              <a:solidFill>
                <a:srgbClr val="00B0F0"/>
              </a:solidFill>
              <a:effectLst>
                <a:outerShdw blurRad="38100" dist="19050" dir="2700000" algn="tl">
                  <a:schemeClr val="dk1">
                    <a:alpha val="40000"/>
                  </a:schemeClr>
                </a:outerShdw>
              </a:effectLst>
              <a:latin typeface="Arial Black"/>
              <a:ea typeface="ＭＳ 明朝"/>
              <a:cs typeface="Times New Roman"/>
            </a:rPr>
            <a:t>7</a:t>
          </a:r>
          <a:r>
            <a:rPr lang="es-CO" sz="2200">
              <a:ln>
                <a:noFill/>
              </a:ln>
              <a:solidFill>
                <a:srgbClr val="FF0000"/>
              </a:solidFill>
              <a:effectLst>
                <a:outerShdw blurRad="38100" dist="19050" dir="2700000" algn="tl">
                  <a:schemeClr val="dk1">
                    <a:alpha val="40000"/>
                  </a:schemeClr>
                </a:outerShdw>
              </a:effectLst>
              <a:latin typeface="Arial Black"/>
              <a:ea typeface="ＭＳ 明朝"/>
              <a:cs typeface="Times New Roman"/>
            </a:rPr>
            <a:t>4</a:t>
          </a:r>
          <a:r>
            <a:rPr lang="es-CO" sz="2200">
              <a:ln>
                <a:noFill/>
              </a:ln>
              <a:solidFill>
                <a:srgbClr val="000000"/>
              </a:solidFill>
              <a:effectLst>
                <a:outerShdw blurRad="38100" dist="19050" dir="2700000" algn="tl">
                  <a:schemeClr val="dk1">
                    <a:alpha val="40000"/>
                  </a:schemeClr>
                </a:outerShdw>
              </a:effectLst>
              <a:latin typeface="Arial Black"/>
              <a:ea typeface="ＭＳ 明朝"/>
              <a:cs typeface="Times New Roman"/>
            </a:rPr>
            <a:t>6</a:t>
          </a:r>
          <a:r>
            <a:rPr lang="es-CO" sz="2200">
              <a:ln>
                <a:noFill/>
              </a:ln>
              <a:effectLst>
                <a:outerShdw blurRad="38100" dist="19050" dir="2700000" algn="tl">
                  <a:schemeClr val="dk1">
                    <a:alpha val="40000"/>
                  </a:schemeClr>
                </a:outerShdw>
              </a:effectLst>
              <a:latin typeface="Arial Black"/>
              <a:ea typeface="ＭＳ 明朝"/>
              <a:cs typeface="Times New Roman"/>
            </a:rPr>
            <a:t>.8</a:t>
          </a:r>
          <a:r>
            <a:rPr lang="es-CO" sz="2200">
              <a:ln>
                <a:noFill/>
              </a:ln>
              <a:solidFill>
                <a:srgbClr val="00B050"/>
              </a:solidFill>
              <a:effectLst>
                <a:outerShdw blurRad="38100" dist="19050" dir="2700000" algn="tl">
                  <a:schemeClr val="dk1">
                    <a:alpha val="40000"/>
                  </a:schemeClr>
                </a:outerShdw>
              </a:effectLst>
              <a:latin typeface="Arial Black"/>
              <a:ea typeface="ＭＳ 明朝"/>
              <a:cs typeface="Times New Roman"/>
            </a:rPr>
            <a:t>9</a:t>
          </a:r>
          <a:r>
            <a:rPr lang="es-CO" sz="2200">
              <a:ln>
                <a:noFill/>
              </a:ln>
              <a:effectLst>
                <a:outerShdw blurRad="38100" dist="19050" dir="2700000" algn="tl">
                  <a:schemeClr val="dk1">
                    <a:alpha val="40000"/>
                  </a:schemeClr>
                </a:outerShdw>
              </a:effectLst>
              <a:latin typeface="Arial Black"/>
              <a:ea typeface="ＭＳ 明朝"/>
              <a:cs typeface="Times New Roman"/>
            </a:rPr>
            <a:t>1</a:t>
          </a:r>
          <a:endParaRPr lang="es-ES_tradnl" sz="1200">
            <a:effectLst/>
            <a:ea typeface="ＭＳ 明朝"/>
            <a:cs typeface="Times New Roman"/>
          </a:endParaRPr>
        </a:p>
        <a:p>
          <a:pPr algn="ctr">
            <a:spcAft>
              <a:spcPts val="0"/>
            </a:spcAft>
          </a:pPr>
          <a:r>
            <a:rPr lang="es-CO" sz="2200" b="1">
              <a:ln w="9525" cap="flat" cmpd="sng" algn="ctr">
                <a:solidFill>
                  <a:srgbClr val="FFFFFF"/>
                </a:solidFill>
                <a:prstDash val="solid"/>
                <a:round/>
              </a:ln>
              <a:solidFill>
                <a:srgbClr val="000000"/>
              </a:solidFill>
              <a:effectLst>
                <a:outerShdw blurRad="12700" dist="38100" dir="2700000" algn="tl">
                  <a:schemeClr val="bg1">
                    <a:lumMod val="50000"/>
                  </a:schemeClr>
                </a:outerShdw>
              </a:effectLst>
              <a:ea typeface="ＭＳ 明朝"/>
              <a:cs typeface="Times New Roman"/>
            </a:rPr>
            <a:t> </a:t>
          </a:r>
          <a:endParaRPr lang="es-ES_tradnl" sz="1200">
            <a:effectLst/>
            <a:ea typeface="ＭＳ 明朝"/>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A16" zoomScale="75" zoomScaleNormal="75" zoomScalePageLayoutView="75" workbookViewId="0">
      <selection activeCell="D21" sqref="D21"/>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61.5" style="17" customWidth="1"/>
    <col min="12" max="12" width="20.33203125" style="2" customWidth="1"/>
    <col min="13" max="13" width="14.5" style="2" customWidth="1"/>
    <col min="14" max="16384" width="10.83203125" style="2"/>
  </cols>
  <sheetData>
    <row r="1" spans="1:16" ht="16" thickBot="1">
      <c r="A1" s="1"/>
      <c r="B1" s="1"/>
      <c r="C1" s="1"/>
      <c r="D1" s="1"/>
      <c r="F1" s="1"/>
      <c r="G1" s="1"/>
      <c r="H1" s="52"/>
      <c r="I1" s="52"/>
      <c r="J1" s="16"/>
      <c r="K1" s="16"/>
    </row>
    <row r="2" spans="1:16" ht="15">
      <c r="A2" s="1"/>
      <c r="B2" s="3" t="s">
        <v>0</v>
      </c>
      <c r="C2" s="90" t="s">
        <v>22</v>
      </c>
      <c r="D2" s="91"/>
      <c r="F2" s="83" t="s">
        <v>1</v>
      </c>
      <c r="G2" s="84"/>
      <c r="H2" s="52"/>
      <c r="I2" s="52"/>
      <c r="J2" s="16"/>
    </row>
    <row r="3" spans="1:16" ht="15">
      <c r="A3" s="1"/>
      <c r="B3" s="4" t="s">
        <v>9</v>
      </c>
      <c r="C3" s="92">
        <v>3</v>
      </c>
      <c r="D3" s="93"/>
      <c r="F3" s="85"/>
      <c r="G3" s="86"/>
      <c r="H3" s="52"/>
      <c r="I3" s="52"/>
      <c r="J3" s="16"/>
    </row>
    <row r="4" spans="1:16" ht="15">
      <c r="A4" s="1"/>
      <c r="B4" s="4" t="s">
        <v>55</v>
      </c>
      <c r="C4" s="92" t="s">
        <v>157</v>
      </c>
      <c r="D4" s="93"/>
      <c r="E4" s="5"/>
      <c r="F4" s="51" t="s">
        <v>56</v>
      </c>
      <c r="G4" s="50" t="s">
        <v>57</v>
      </c>
      <c r="H4" s="52"/>
      <c r="I4" s="52"/>
      <c r="J4" s="16"/>
      <c r="K4" s="16"/>
    </row>
    <row r="5" spans="1:16" ht="16" thickBot="1">
      <c r="A5" s="1"/>
      <c r="B5" s="6" t="s">
        <v>2</v>
      </c>
      <c r="C5" s="94" t="s">
        <v>154</v>
      </c>
      <c r="D5" s="95"/>
      <c r="E5" s="5"/>
      <c r="F5" s="49" t="str">
        <f>IF(G4="Recurso","Motor del recurso","")</f>
        <v>Motor del recurso</v>
      </c>
      <c r="G5" s="49" t="s">
        <v>58</v>
      </c>
      <c r="H5" s="52"/>
      <c r="I5" s="73"/>
      <c r="J5" s="16"/>
      <c r="K5" s="16"/>
    </row>
    <row r="6" spans="1:16" ht="16" thickBot="1">
      <c r="A6" s="1"/>
      <c r="B6" s="1"/>
      <c r="C6" s="1"/>
      <c r="D6" s="1"/>
      <c r="E6" s="7"/>
      <c r="F6" s="1"/>
      <c r="G6" s="1"/>
      <c r="H6" s="52"/>
      <c r="I6" s="52"/>
      <c r="J6" s="16"/>
      <c r="K6" s="16"/>
    </row>
    <row r="7" spans="1:16" ht="15" customHeight="1">
      <c r="A7" s="1"/>
      <c r="B7" s="36" t="s">
        <v>41</v>
      </c>
      <c r="C7" s="8" t="s">
        <v>163</v>
      </c>
      <c r="D7" s="35" t="s">
        <v>40</v>
      </c>
      <c r="F7" s="1"/>
      <c r="G7" s="1"/>
      <c r="H7" s="1"/>
      <c r="I7" s="1"/>
      <c r="J7" s="16"/>
      <c r="K7" s="16"/>
    </row>
    <row r="8" spans="1:16" s="9" customFormat="1" ht="16" thickBot="1">
      <c r="A8" s="10"/>
      <c r="B8" s="10"/>
      <c r="C8" s="10"/>
      <c r="D8" s="11"/>
      <c r="E8" s="11"/>
      <c r="F8" s="87" t="s">
        <v>63</v>
      </c>
      <c r="G8" s="88"/>
      <c r="H8" s="88"/>
      <c r="I8" s="89"/>
      <c r="J8" s="18"/>
      <c r="K8" s="12"/>
      <c r="L8" s="2"/>
      <c r="M8" s="2"/>
      <c r="N8" s="2"/>
      <c r="O8" s="2"/>
      <c r="P8" s="2"/>
    </row>
    <row r="9" spans="1:16" ht="27" thickBot="1">
      <c r="A9" s="32" t="s">
        <v>3</v>
      </c>
      <c r="B9" s="25" t="s">
        <v>10</v>
      </c>
      <c r="C9" s="24" t="s">
        <v>4</v>
      </c>
      <c r="D9" s="24" t="s">
        <v>5</v>
      </c>
      <c r="E9" s="24" t="s">
        <v>6</v>
      </c>
      <c r="F9" s="72" t="s">
        <v>62</v>
      </c>
      <c r="G9" s="72" t="s">
        <v>60</v>
      </c>
      <c r="H9" s="72" t="s">
        <v>61</v>
      </c>
      <c r="I9" s="72" t="s">
        <v>138</v>
      </c>
      <c r="J9" s="25" t="s">
        <v>7</v>
      </c>
      <c r="K9" s="78" t="s">
        <v>8</v>
      </c>
    </row>
    <row r="10" spans="1:16" s="12" customFormat="1" ht="86" customHeight="1">
      <c r="A10" s="13" t="str">
        <f>IF(OR(B10&lt;&gt;"",J10&lt;&gt;""),"IMG01","")</f>
        <v>IMG01</v>
      </c>
      <c r="B10" s="26" t="s">
        <v>156</v>
      </c>
      <c r="C10" s="26" t="str">
        <f>IF(OR(B10&lt;&gt;"",J10&lt;&gt;""),IF($G$4="Recurso",CONCATENATE($G$4," ",$G$5),$G$4),"")</f>
        <v>Recurso M5A</v>
      </c>
      <c r="D10" s="75" t="s">
        <v>148</v>
      </c>
      <c r="E10" s="14" t="s">
        <v>146</v>
      </c>
      <c r="F10" s="14" t="str">
        <f>IF(OR(B10&lt;&gt;"",J10&lt;&gt;""),CONCATENATE($C$7,"_",$A10,IF($G$4="Cuaderno de Estudio","_small",CONCATENATE(IF(I10="","","n"),IF(LEFT($G$5,1)="F",".jpg",".png")))),"")</f>
        <v>MA_03_02_CO_REC20_IMG01.png</v>
      </c>
      <c r="G10" s="14" t="str">
        <f>IF(F10&lt;&gt;"",IF($G$4="Recurso",IF(LEFT($G$5,1)="M",VLOOKUP($G$5,'Definición técnica de imagenes'!$A$3:$G$17,5,FALSE),IF($G$5="F1",'Definición técnica de imagenes'!$E$15,'Definición técnica de imagenes'!$F$13)),'Definición técnica de imagenes'!$E$16),"")</f>
        <v>286 x 286 px</v>
      </c>
      <c r="H10" s="14"/>
      <c r="I10" s="14"/>
      <c r="J10" s="14" t="s">
        <v>164</v>
      </c>
      <c r="K10" s="79"/>
    </row>
    <row r="11" spans="1:16" s="12" customFormat="1" ht="85" customHeight="1">
      <c r="A11" s="76" t="s">
        <v>149</v>
      </c>
      <c r="B11" s="80" t="s">
        <v>158</v>
      </c>
      <c r="C11" s="26" t="str">
        <f t="shared" ref="C11:C22" si="0">IF(OR(B11&lt;&gt;"",J11&lt;&gt;""),IF($G$4="Recurso",CONCATENATE($G$4," ",$G$5),$G$4),"")</f>
        <v>Recurso M5A</v>
      </c>
      <c r="D11" s="75" t="s">
        <v>148</v>
      </c>
      <c r="E11" s="14" t="s">
        <v>146</v>
      </c>
      <c r="F11" s="14" t="str">
        <f t="shared" ref="F11:F74" si="1">IF(OR(B11&lt;&gt;"",J11&lt;&gt;""),CONCATENATE($C$7,"_",$A11,IF($G$4="Cuaderno de Estudio","_small",CONCATENATE(IF(I11="","","n"),IF(LEFT($G$5,1)="F",".jpg",".png")))),"")</f>
        <v>MA_03_02_CO_REC20_IMG02.png</v>
      </c>
      <c r="G11" s="14" t="str">
        <f>IF(F11&lt;&gt;"",IF($G$4="Recurso",IF(LEFT($G$5,1)="M",VLOOKUP($G$5,'Definición técnica de imagenes'!$A$3:$G$17,5,FALSE),IF($G$5="F1",'Definición técnica de imagenes'!$E$15,'Definición técnica de imagenes'!$F$13)),'Definición técnica de imagenes'!$E$16),"")</f>
        <v>286 x 286 px</v>
      </c>
      <c r="H11" s="14"/>
      <c r="I11" s="14"/>
      <c r="J11" s="80" t="s">
        <v>165</v>
      </c>
      <c r="K11" s="79"/>
    </row>
    <row r="12" spans="1:16" s="12" customFormat="1" ht="67" customHeight="1">
      <c r="A12" s="76" t="s">
        <v>150</v>
      </c>
      <c r="B12" s="80" t="s">
        <v>155</v>
      </c>
      <c r="C12" s="26" t="str">
        <f t="shared" si="0"/>
        <v>Recurso M5A</v>
      </c>
      <c r="D12" s="75" t="s">
        <v>148</v>
      </c>
      <c r="E12" s="75" t="s">
        <v>146</v>
      </c>
      <c r="F12" s="14" t="str">
        <f t="shared" si="1"/>
        <v>MA_03_02_CO_REC20_IMG03.png</v>
      </c>
      <c r="G12" s="14" t="str">
        <f>IF(F12&lt;&gt;"",IF($G$4="Recurso",IF(LEFT($G$5,1)="M",VLOOKUP($G$5,'Definición técnica de imagenes'!$A$3:$G$17,5,FALSE),IF($G$5="F1",'Definición técnica de imagenes'!$E$15,'Definición técnica de imagenes'!$F$13)),'Definición técnica de imagenes'!$E$16),"")</f>
        <v>286 x 286 px</v>
      </c>
      <c r="H12" s="14"/>
      <c r="I12" s="14"/>
      <c r="J12" s="80" t="s">
        <v>166</v>
      </c>
      <c r="K12" s="79"/>
    </row>
    <row r="13" spans="1:16" s="12" customFormat="1" ht="77" customHeight="1">
      <c r="A13" s="76" t="s">
        <v>151</v>
      </c>
      <c r="B13" s="77" t="s">
        <v>153</v>
      </c>
      <c r="C13" s="26" t="str">
        <f t="shared" si="0"/>
        <v>Recurso M5A</v>
      </c>
      <c r="D13" s="75" t="s">
        <v>148</v>
      </c>
      <c r="E13" s="75" t="s">
        <v>146</v>
      </c>
      <c r="F13" s="14" t="str">
        <f t="shared" si="1"/>
        <v>MA_03_02_CO_REC20_IMG04.png</v>
      </c>
      <c r="G13" s="14" t="str">
        <f>IF(F13&lt;&gt;"",IF($G$4="Recurso",IF(LEFT($G$5,1)="M",VLOOKUP($G$5,'Definición técnica de imagenes'!$A$3:$G$17,5,FALSE),IF($G$5="F1",'Definición técnica de imagenes'!$E$15,'Definición técnica de imagenes'!$F$13)),'Definición técnica de imagenes'!$E$16),"")</f>
        <v>286 x 286 px</v>
      </c>
      <c r="H13" s="14" t="str">
        <f t="shared" ref="H11:H74" si="2">IF(I13&lt;&gt;"",IF(OR(B13&lt;&gt;"",J13&lt;&gt;""),CONCATENATE($C$7,"_",$A13,IF($G$4="Cuaderno de Estudio","_zoom",CONCATENATE("a",IF(LEFT($G$5,1)="F",".jpg",".png")))),""),"")</f>
        <v/>
      </c>
      <c r="I13" s="14"/>
      <c r="J13" s="80" t="s">
        <v>167</v>
      </c>
      <c r="K13" s="79"/>
    </row>
    <row r="14" spans="1:16" s="12" customFormat="1" ht="80" customHeight="1">
      <c r="A14" s="76" t="s">
        <v>152</v>
      </c>
      <c r="B14" s="77" t="s">
        <v>153</v>
      </c>
      <c r="C14" s="26" t="str">
        <f t="shared" si="0"/>
        <v>Recurso M5A</v>
      </c>
      <c r="D14" s="75" t="s">
        <v>148</v>
      </c>
      <c r="E14" s="75" t="s">
        <v>146</v>
      </c>
      <c r="F14" s="14" t="str">
        <f t="shared" si="1"/>
        <v>MA_03_02_CO_REC20_IMG05.png</v>
      </c>
      <c r="G14" s="14" t="str">
        <f>IF(F14&lt;&gt;"",IF($G$4="Recurso",IF(LEFT($G$5,1)="M",VLOOKUP($G$5,'Definición técnica de imagenes'!$A$3:$G$17,5,FALSE),IF($G$5="F1",'Definición técnica de imagenes'!$E$15,'Definición técnica de imagenes'!$F$13)),'Definición técnica de imagenes'!$E$16),"")</f>
        <v>286 x 286 px</v>
      </c>
      <c r="H14" s="14" t="str">
        <f t="shared" si="2"/>
        <v/>
      </c>
      <c r="I14" s="14"/>
      <c r="J14" s="80" t="s">
        <v>168</v>
      </c>
      <c r="K14" s="79"/>
    </row>
    <row r="15" spans="1:16" s="12" customFormat="1" ht="115.5" customHeight="1">
      <c r="A15" s="13" t="str">
        <f t="shared" ref="A15:A30" si="3">IF(OR(B15&lt;&gt;"",J15&lt;&gt;""),CONCATENATE(LEFT(A14,3),IF(MID(A14,4,2)+1&lt;10,CONCATENATE("0",MID(A14,4,2)+1))),"")</f>
        <v>IMG06</v>
      </c>
      <c r="B15" s="77" t="s">
        <v>153</v>
      </c>
      <c r="C15" s="26" t="str">
        <f t="shared" si="0"/>
        <v>Recurso M5A</v>
      </c>
      <c r="D15" s="75" t="s">
        <v>148</v>
      </c>
      <c r="E15" s="75" t="s">
        <v>146</v>
      </c>
      <c r="F15" s="14" t="str">
        <f t="shared" si="1"/>
        <v>MA_03_02_CO_REC20_IMG06.png</v>
      </c>
      <c r="G15" s="14" t="str">
        <f>IF(F15&lt;&gt;"",IF($G$4="Recurso",IF(LEFT($G$5,1)="M",VLOOKUP($G$5,'Definición técnica de imagenes'!$A$3:$G$17,5,FALSE),IF($G$5="F1",'Definición técnica de imagenes'!$E$15,'Definición técnica de imagenes'!$F$13)),'Definición técnica de imagenes'!$E$16),"")</f>
        <v>286 x 286 px</v>
      </c>
      <c r="H15" s="14" t="str">
        <f t="shared" si="2"/>
        <v/>
      </c>
      <c r="I15" s="14"/>
      <c r="J15" s="31" t="s">
        <v>169</v>
      </c>
      <c r="K15" s="79"/>
    </row>
    <row r="16" spans="1:16" s="12" customFormat="1" ht="93" customHeight="1">
      <c r="A16" s="13" t="s">
        <v>159</v>
      </c>
      <c r="B16" s="77" t="s">
        <v>153</v>
      </c>
      <c r="C16" s="26" t="str">
        <f t="shared" si="0"/>
        <v>Recurso M5A</v>
      </c>
      <c r="D16" s="75" t="s">
        <v>148</v>
      </c>
      <c r="E16" s="75" t="s">
        <v>146</v>
      </c>
      <c r="F16" s="14" t="str">
        <f t="shared" si="1"/>
        <v>MA_03_02_CO_REC20_IMG07.png</v>
      </c>
      <c r="G16" s="14" t="str">
        <f>IF(F16&lt;&gt;"",IF($G$4="Recurso",IF(LEFT($G$5,1)="M",VLOOKUP($G$5,'Definición técnica de imagenes'!$A$3:$G$17,5,FALSE),IF($G$5="F1",'Definición técnica de imagenes'!$E$15,'Definición técnica de imagenes'!$F$13)),'Definición técnica de imagenes'!$E$16),"")</f>
        <v>286 x 286 px</v>
      </c>
      <c r="H16" s="14"/>
      <c r="I16" s="14"/>
      <c r="J16" s="31" t="s">
        <v>170</v>
      </c>
      <c r="K16" s="79"/>
    </row>
    <row r="17" spans="1:11" s="12" customFormat="1" ht="87" customHeight="1">
      <c r="A17" s="13" t="s">
        <v>160</v>
      </c>
      <c r="B17" s="77" t="s">
        <v>153</v>
      </c>
      <c r="C17" s="26" t="s">
        <v>147</v>
      </c>
      <c r="D17" s="75" t="s">
        <v>148</v>
      </c>
      <c r="E17" s="75" t="s">
        <v>146</v>
      </c>
      <c r="F17" s="14" t="str">
        <f t="shared" si="1"/>
        <v>MA_03_02_CO_REC20_IMG08.png</v>
      </c>
      <c r="G17" s="14" t="str">
        <f>IF(F17&lt;&gt;"",IF($G$4="Recurso",IF(LEFT($G$5,1)="M",VLOOKUP($G$5,'Definición técnica de imagenes'!$A$3:$G$17,5,FALSE),IF($G$5="F1",'Definición técnica de imagenes'!$E$15,'Definición técnica de imagenes'!$F$13)),'Definición técnica de imagenes'!$E$16),"")</f>
        <v>286 x 286 px</v>
      </c>
      <c r="H17" s="14"/>
      <c r="I17" s="14"/>
      <c r="J17" s="31" t="s">
        <v>171</v>
      </c>
      <c r="K17" s="79"/>
    </row>
    <row r="18" spans="1:11" s="12" customFormat="1" ht="76" customHeight="1">
      <c r="A18" s="13" t="s">
        <v>161</v>
      </c>
      <c r="B18" s="77" t="s">
        <v>153</v>
      </c>
      <c r="C18" s="26" t="s">
        <v>147</v>
      </c>
      <c r="D18" s="14" t="s">
        <v>148</v>
      </c>
      <c r="E18" s="14" t="s">
        <v>146</v>
      </c>
      <c r="F18" s="14" t="str">
        <f t="shared" si="1"/>
        <v>MA_03_02_CO_REC20_IMG09.png</v>
      </c>
      <c r="G18" s="14" t="str">
        <f>IF(F18&lt;&gt;"",IF($G$4="Recurso",IF(LEFT($G$5,1)="M",VLOOKUP($G$5,'Definición técnica de imagenes'!$A$3:$G$17,5,FALSE),IF($G$5="F1",'Definición técnica de imagenes'!$E$15,'Definición técnica de imagenes'!$F$13)),'Definición técnica de imagenes'!$E$16),"")</f>
        <v>286 x 286 px</v>
      </c>
      <c r="H18" s="14"/>
      <c r="I18" s="14"/>
      <c r="J18" s="81" t="s">
        <v>172</v>
      </c>
      <c r="K18" s="79"/>
    </row>
    <row r="19" spans="1:11" s="12" customFormat="1" ht="97" customHeight="1">
      <c r="A19" s="13" t="s">
        <v>162</v>
      </c>
      <c r="B19" s="77" t="s">
        <v>153</v>
      </c>
      <c r="C19" s="26" t="str">
        <f t="shared" si="0"/>
        <v>Recurso M5A</v>
      </c>
      <c r="D19" s="14" t="s">
        <v>148</v>
      </c>
      <c r="E19" s="14" t="s">
        <v>146</v>
      </c>
      <c r="F19" s="14" t="str">
        <f t="shared" si="1"/>
        <v>MA_03_02_CO_REC20_IMG10.png</v>
      </c>
      <c r="G19" s="14" t="str">
        <f>IF(F19&lt;&gt;"",IF($G$4="Recurso",IF(LEFT($G$5,1)="M",VLOOKUP($G$5,'Definición técnica de imagenes'!$A$3:$G$17,5,FALSE),IF($G$5="F1",'Definición técnica de imagenes'!$E$15,'Definición técnica de imagenes'!$F$13)),'Definición técnica de imagenes'!$E$16),"")</f>
        <v>286 x 286 px</v>
      </c>
      <c r="H19" s="14"/>
      <c r="I19" s="14"/>
      <c r="J19" s="31" t="s">
        <v>172</v>
      </c>
      <c r="K19" s="33"/>
    </row>
    <row r="20" spans="1:11" s="12" customFormat="1">
      <c r="A20" s="13"/>
      <c r="B20" s="82"/>
      <c r="C20" s="26"/>
      <c r="D20" s="14"/>
      <c r="E20" s="14"/>
      <c r="F20" s="14"/>
      <c r="G20" s="14" t="str">
        <f>IF(F20&lt;&gt;"",IF($G$4="Recurso",IF(LEFT($G$5,1)="M",VLOOKUP($G$5,'Definición técnica de imagenes'!$A$3:$G$17,5,FALSE),IF($G$5="F1",'Definición técnica de imagenes'!$E$15,'Definición técnica de imagenes'!$F$13)),'Definición técnica de imagenes'!$E$16),"")</f>
        <v/>
      </c>
      <c r="H20" s="14"/>
      <c r="I20" s="14"/>
      <c r="J20" s="19"/>
      <c r="K20" s="21"/>
    </row>
    <row r="21" spans="1:11" s="12" customFormat="1" ht="21" customHeight="1">
      <c r="A21" s="13"/>
      <c r="B21" s="77"/>
      <c r="C21" s="26"/>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31"/>
      <c r="K21" s="21"/>
    </row>
    <row r="22" spans="1:11" s="12" customFormat="1">
      <c r="A22" s="13" t="str">
        <f t="shared" si="3"/>
        <v/>
      </c>
      <c r="B22" s="28"/>
      <c r="C22" s="26"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c r="A23" s="13" t="str">
        <f t="shared" si="3"/>
        <v/>
      </c>
      <c r="B23" s="27"/>
      <c r="C23" s="27"/>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c r="A24" s="13" t="str">
        <f t="shared" si="3"/>
        <v/>
      </c>
      <c r="B24" s="26"/>
      <c r="C24" s="26"/>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c r="A25" s="13" t="str">
        <f t="shared" si="3"/>
        <v/>
      </c>
      <c r="B25" s="27"/>
      <c r="C25" s="27"/>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c r="A26" s="13" t="str">
        <f t="shared" si="3"/>
        <v/>
      </c>
      <c r="B26" s="27"/>
      <c r="C26" s="27"/>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c r="A27" s="13" t="str">
        <f t="shared" si="3"/>
        <v/>
      </c>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c r="A28" s="13" t="str">
        <f t="shared" si="3"/>
        <v/>
      </c>
      <c r="B28" s="26"/>
      <c r="C28" s="26"/>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c r="A29" s="13" t="str">
        <f t="shared" si="3"/>
        <v/>
      </c>
      <c r="B29" s="27"/>
      <c r="C29" s="27"/>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c r="A30" s="13" t="str">
        <f t="shared" si="3"/>
        <v/>
      </c>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c r="A35" s="13"/>
      <c r="B35" s="26"/>
      <c r="C35" s="26"/>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c r="A36" s="13"/>
      <c r="B36" s="29"/>
      <c r="C36" s="29"/>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c r="A37" s="13"/>
      <c r="B37" s="26"/>
      <c r="C37" s="26"/>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c r="A38" s="13"/>
      <c r="B38" s="30"/>
      <c r="C38" s="30"/>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c r="A39" s="13"/>
      <c r="B39" s="26"/>
      <c r="C39" s="26"/>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4" customWidth="1"/>
    <col min="2" max="2" width="10.83203125" style="34"/>
    <col min="3" max="3" width="13.83203125" style="34" customWidth="1"/>
    <col min="4" max="4" width="11.33203125" style="34" customWidth="1"/>
    <col min="5" max="7" width="10.83203125" style="34"/>
    <col min="8" max="11" width="11" style="34" hidden="1" customWidth="1"/>
    <col min="12" max="16384" width="10.83203125" style="34"/>
  </cols>
  <sheetData>
    <row r="1" spans="1:11" ht="16" thickBot="1">
      <c r="A1" s="98" t="s">
        <v>39</v>
      </c>
      <c r="B1" s="99"/>
      <c r="C1" s="99"/>
      <c r="D1" s="99"/>
      <c r="E1" s="99"/>
      <c r="F1" s="100"/>
    </row>
    <row r="2" spans="1:11">
      <c r="A2" s="42" t="s">
        <v>43</v>
      </c>
      <c r="B2" s="43"/>
      <c r="C2" s="101" t="s">
        <v>14</v>
      </c>
      <c r="D2" s="102"/>
      <c r="E2" s="103"/>
      <c r="F2" s="44"/>
    </row>
    <row r="3" spans="1:11" ht="60">
      <c r="A3" s="45" t="s">
        <v>44</v>
      </c>
      <c r="B3" s="43"/>
      <c r="C3" s="107" t="s">
        <v>15</v>
      </c>
      <c r="D3" s="108"/>
      <c r="E3" s="109"/>
      <c r="F3" s="44"/>
      <c r="H3" s="34" t="s">
        <v>19</v>
      </c>
      <c r="I3" s="34" t="s">
        <v>20</v>
      </c>
      <c r="J3" s="34" t="s">
        <v>21</v>
      </c>
      <c r="K3" s="34" t="s">
        <v>53</v>
      </c>
    </row>
    <row r="4" spans="1:11" ht="30">
      <c r="A4" s="42" t="s">
        <v>45</v>
      </c>
      <c r="B4" s="43"/>
      <c r="C4" s="38" t="s">
        <v>16</v>
      </c>
      <c r="D4" s="37" t="s">
        <v>17</v>
      </c>
      <c r="E4" s="41" t="s">
        <v>18</v>
      </c>
      <c r="F4" s="44"/>
      <c r="H4" s="34" t="s">
        <v>22</v>
      </c>
      <c r="I4" s="34" t="s">
        <v>26</v>
      </c>
      <c r="J4" s="34">
        <v>1</v>
      </c>
      <c r="K4" s="34">
        <v>1</v>
      </c>
    </row>
    <row r="5" spans="1:11" ht="76" thickBot="1">
      <c r="A5" s="45" t="s">
        <v>46</v>
      </c>
      <c r="B5" s="43"/>
      <c r="C5" s="40" t="s">
        <v>36</v>
      </c>
      <c r="D5" s="110" t="str">
        <f>CONCATENATE(H21,"_",I21,"_",J21,"_CO")</f>
        <v>LE_07_04_CO</v>
      </c>
      <c r="E5" s="111"/>
      <c r="F5" s="44"/>
      <c r="H5" s="34" t="s">
        <v>23</v>
      </c>
      <c r="I5" s="34" t="s">
        <v>27</v>
      </c>
      <c r="J5" s="34">
        <v>2</v>
      </c>
      <c r="K5" s="34">
        <v>2</v>
      </c>
    </row>
    <row r="6" spans="1:11" ht="31" thickBot="1">
      <c r="A6" s="42" t="s">
        <v>11</v>
      </c>
      <c r="B6" s="43"/>
      <c r="C6" s="43"/>
      <c r="D6" s="43"/>
      <c r="E6" s="43"/>
      <c r="F6" s="44"/>
      <c r="H6" s="34" t="s">
        <v>24</v>
      </c>
      <c r="I6" s="34" t="s">
        <v>28</v>
      </c>
      <c r="J6" s="34">
        <v>3</v>
      </c>
      <c r="K6" s="34">
        <v>3</v>
      </c>
    </row>
    <row r="7" spans="1:11" ht="46" thickBot="1">
      <c r="A7" s="45" t="s">
        <v>12</v>
      </c>
      <c r="B7" s="43"/>
      <c r="C7" s="74" t="s">
        <v>144</v>
      </c>
      <c r="D7" s="96" t="str">
        <f>CONCATENATE("SolicitudGrafica_",D5,".xls")</f>
        <v>SolicitudGrafica_LE_07_04_CO.xls</v>
      </c>
      <c r="E7" s="96"/>
      <c r="F7" s="97"/>
      <c r="H7" s="34" t="s">
        <v>25</v>
      </c>
      <c r="I7" s="34" t="s">
        <v>29</v>
      </c>
      <c r="J7" s="34">
        <v>4</v>
      </c>
      <c r="K7" s="34">
        <v>4</v>
      </c>
    </row>
    <row r="8" spans="1:11" ht="45">
      <c r="A8" s="45" t="s">
        <v>54</v>
      </c>
      <c r="B8" s="43"/>
      <c r="C8" s="43"/>
      <c r="D8" s="43"/>
      <c r="E8" s="43"/>
      <c r="F8" s="44"/>
      <c r="I8" s="34" t="s">
        <v>30</v>
      </c>
      <c r="J8" s="34">
        <v>5</v>
      </c>
      <c r="K8" s="34">
        <v>5</v>
      </c>
    </row>
    <row r="9" spans="1:11" ht="45">
      <c r="A9" s="45" t="s">
        <v>13</v>
      </c>
      <c r="B9" s="43"/>
      <c r="C9" s="43"/>
      <c r="D9" s="43"/>
      <c r="E9" s="43"/>
      <c r="F9" s="44"/>
      <c r="I9" s="34" t="s">
        <v>31</v>
      </c>
      <c r="J9" s="34">
        <v>6</v>
      </c>
      <c r="K9" s="34">
        <v>6</v>
      </c>
    </row>
    <row r="10" spans="1:11" ht="31" thickBot="1">
      <c r="A10" s="46" t="s">
        <v>37</v>
      </c>
      <c r="B10" s="47"/>
      <c r="C10" s="47"/>
      <c r="D10" s="47"/>
      <c r="E10" s="47"/>
      <c r="F10" s="48"/>
      <c r="I10" s="34" t="s">
        <v>32</v>
      </c>
      <c r="J10" s="34">
        <v>7</v>
      </c>
      <c r="K10" s="34">
        <v>7</v>
      </c>
    </row>
    <row r="11" spans="1:11">
      <c r="I11" s="34" t="s">
        <v>33</v>
      </c>
      <c r="J11" s="34">
        <v>8</v>
      </c>
      <c r="K11" s="34">
        <v>8</v>
      </c>
    </row>
    <row r="12" spans="1:11" ht="16" thickBot="1">
      <c r="I12" s="34" t="s">
        <v>38</v>
      </c>
      <c r="J12" s="34">
        <v>9</v>
      </c>
      <c r="K12" s="34">
        <v>9</v>
      </c>
    </row>
    <row r="13" spans="1:11">
      <c r="A13" s="98" t="s">
        <v>42</v>
      </c>
      <c r="B13" s="99"/>
      <c r="C13" s="99"/>
      <c r="D13" s="99"/>
      <c r="E13" s="99"/>
      <c r="F13" s="100"/>
      <c r="I13" s="34" t="s">
        <v>34</v>
      </c>
      <c r="J13" s="34">
        <v>10</v>
      </c>
      <c r="K13" s="34">
        <v>10</v>
      </c>
    </row>
    <row r="14" spans="1:11" ht="16" thickBot="1">
      <c r="A14" s="45"/>
      <c r="B14" s="43"/>
      <c r="C14" s="43"/>
      <c r="D14" s="43"/>
      <c r="E14" s="43"/>
      <c r="F14" s="44"/>
      <c r="I14" s="34" t="s">
        <v>35</v>
      </c>
      <c r="J14" s="34">
        <v>11</v>
      </c>
      <c r="K14" s="34">
        <v>11</v>
      </c>
    </row>
    <row r="15" spans="1:11">
      <c r="A15" s="42" t="s">
        <v>47</v>
      </c>
      <c r="B15" s="43"/>
      <c r="C15" s="101" t="s">
        <v>50</v>
      </c>
      <c r="D15" s="102"/>
      <c r="E15" s="102"/>
      <c r="F15" s="103"/>
      <c r="J15" s="34">
        <v>12</v>
      </c>
      <c r="K15" s="34">
        <v>12</v>
      </c>
    </row>
    <row r="16" spans="1:11" ht="67.25" customHeight="1">
      <c r="A16" s="45" t="s">
        <v>48</v>
      </c>
      <c r="B16" s="43"/>
      <c r="C16" s="38" t="s">
        <v>16</v>
      </c>
      <c r="D16" s="37" t="s">
        <v>17</v>
      </c>
      <c r="E16" s="37" t="s">
        <v>18</v>
      </c>
      <c r="F16" s="39" t="s">
        <v>51</v>
      </c>
      <c r="J16" s="34">
        <v>13</v>
      </c>
      <c r="K16" s="34">
        <v>13</v>
      </c>
    </row>
    <row r="17" spans="1:11" ht="32" customHeight="1" thickBot="1">
      <c r="A17" s="42" t="s">
        <v>45</v>
      </c>
      <c r="B17" s="43"/>
      <c r="C17" s="40" t="s">
        <v>36</v>
      </c>
      <c r="D17" s="104" t="str">
        <f>CONCATENATE(H21,"_",I21,"_",J21,"_",K45)</f>
        <v>LE_07_04_REC10</v>
      </c>
      <c r="E17" s="105"/>
      <c r="F17" s="106"/>
      <c r="J17" s="34">
        <v>14</v>
      </c>
      <c r="K17" s="34">
        <v>14</v>
      </c>
    </row>
    <row r="18" spans="1:11" ht="76" thickBot="1">
      <c r="A18" s="45" t="s">
        <v>49</v>
      </c>
      <c r="B18" s="43"/>
      <c r="C18" s="74" t="s">
        <v>145</v>
      </c>
      <c r="D18" s="96" t="str">
        <f>CONCATENATE("SolicitudGrafica_",D17,".xls")</f>
        <v>SolicitudGrafica_LE_07_04_REC10.xls</v>
      </c>
      <c r="E18" s="96"/>
      <c r="F18" s="97"/>
      <c r="J18" s="34">
        <v>15</v>
      </c>
      <c r="K18" s="34">
        <v>15</v>
      </c>
    </row>
    <row r="19" spans="1:11">
      <c r="A19" s="42" t="s">
        <v>11</v>
      </c>
      <c r="B19" s="43"/>
      <c r="C19" s="43"/>
      <c r="D19" s="43"/>
      <c r="E19" s="43"/>
      <c r="F19" s="44"/>
      <c r="H19" s="34">
        <v>3</v>
      </c>
      <c r="J19" s="34">
        <v>16</v>
      </c>
      <c r="K19" s="34">
        <v>16</v>
      </c>
    </row>
    <row r="20" spans="1:11" ht="61" thickBot="1">
      <c r="A20" s="46" t="s">
        <v>52</v>
      </c>
      <c r="B20" s="47"/>
      <c r="C20" s="47"/>
      <c r="D20" s="47"/>
      <c r="E20" s="47"/>
      <c r="F20" s="48"/>
      <c r="H20" s="34">
        <v>4</v>
      </c>
      <c r="I20" s="34">
        <v>5</v>
      </c>
      <c r="J20" s="34">
        <v>4</v>
      </c>
      <c r="K20" s="34">
        <v>17</v>
      </c>
    </row>
    <row r="21" spans="1:11">
      <c r="H21" s="34" t="str">
        <f>IF(INDEX(H4:H7,H20)=H4,"MA",IF(INDEX(H4:H7,H20)=H5,"CN",IF(INDEX(H4:H7,H20)=H6,"CS",IF(INDEX(H4:H7,H20)=H7,"LE"))))</f>
        <v>LE</v>
      </c>
      <c r="I21" s="34" t="str">
        <f>CONCATENATE(IF((I20+2)&lt;10,"0",""),I20+2)</f>
        <v>07</v>
      </c>
      <c r="J21" s="34" t="str">
        <f>CONCATENATE(IF(J20&lt;10,"0",""),J20)</f>
        <v>04</v>
      </c>
      <c r="K21" s="34">
        <v>18</v>
      </c>
    </row>
    <row r="22" spans="1:11">
      <c r="K22" s="34">
        <v>19</v>
      </c>
    </row>
    <row r="23" spans="1:11">
      <c r="K23" s="34">
        <v>20</v>
      </c>
    </row>
    <row r="24" spans="1:11">
      <c r="K24" s="34">
        <v>21</v>
      </c>
    </row>
    <row r="25" spans="1:11">
      <c r="K25" s="34">
        <v>22</v>
      </c>
    </row>
    <row r="26" spans="1:11">
      <c r="K26" s="34">
        <v>23</v>
      </c>
    </row>
    <row r="27" spans="1:11">
      <c r="K27" s="34">
        <v>24</v>
      </c>
    </row>
    <row r="28" spans="1:11">
      <c r="K28" s="34">
        <v>25</v>
      </c>
    </row>
    <row r="29" spans="1:11">
      <c r="K29" s="34">
        <v>26</v>
      </c>
    </row>
    <row r="30" spans="1:11">
      <c r="K30" s="34">
        <v>27</v>
      </c>
    </row>
    <row r="31" spans="1:11">
      <c r="K31" s="34">
        <v>28</v>
      </c>
    </row>
    <row r="32" spans="1:11">
      <c r="K32" s="34">
        <v>29</v>
      </c>
    </row>
    <row r="33" spans="11:11">
      <c r="K33" s="34">
        <v>30</v>
      </c>
    </row>
    <row r="34" spans="11:11">
      <c r="K34" s="34">
        <v>31</v>
      </c>
    </row>
    <row r="35" spans="11:11">
      <c r="K35" s="34">
        <v>32</v>
      </c>
    </row>
    <row r="36" spans="11:11">
      <c r="K36" s="34">
        <v>33</v>
      </c>
    </row>
    <row r="37" spans="11:11">
      <c r="K37" s="34">
        <v>34</v>
      </c>
    </row>
    <row r="38" spans="11:11">
      <c r="K38" s="34">
        <v>35</v>
      </c>
    </row>
    <row r="39" spans="11:11">
      <c r="K39" s="34">
        <v>36</v>
      </c>
    </row>
    <row r="40" spans="11:11">
      <c r="K40" s="34">
        <v>37</v>
      </c>
    </row>
    <row r="41" spans="11:11">
      <c r="K41" s="34">
        <v>38</v>
      </c>
    </row>
    <row r="42" spans="11:11">
      <c r="K42" s="34">
        <v>39</v>
      </c>
    </row>
    <row r="43" spans="11:11">
      <c r="K43" s="34">
        <v>40</v>
      </c>
    </row>
    <row r="44" spans="11:11">
      <c r="K44" s="34">
        <v>1</v>
      </c>
    </row>
    <row r="45" spans="11:11">
      <c r="K45" s="3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4"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5"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mc:AlternateContent xmlns:mc="http://schemas.openxmlformats.org/markup-compatibility/2006">
          <mc:Choice Requires="x14">
            <control shapeId="1030" r:id="rId6"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7"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8"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9"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3203125" defaultRowHeight="15" x14ac:dyDescent="0"/>
  <cols>
    <col min="1" max="1" width="21" style="34" customWidth="1"/>
    <col min="2" max="2" width="22.1640625" style="34" customWidth="1"/>
    <col min="3" max="3" width="17.33203125" style="34" customWidth="1"/>
    <col min="4" max="4" width="10.83203125" style="34"/>
    <col min="5" max="5" width="11.6640625" style="34" customWidth="1"/>
    <col min="6" max="6" width="12.6640625" style="34" customWidth="1"/>
    <col min="7" max="7" width="11" style="34" customWidth="1"/>
    <col min="8" max="9" width="22.1640625" style="34" customWidth="1"/>
    <col min="10" max="10" width="20.6640625" style="34" customWidth="1"/>
    <col min="11" max="11" width="44.5" style="34" customWidth="1"/>
    <col min="12" max="16384" width="10.83203125" style="34"/>
  </cols>
  <sheetData>
    <row r="1" spans="1:11">
      <c r="A1" s="112" t="s">
        <v>57</v>
      </c>
      <c r="B1" s="112" t="s">
        <v>64</v>
      </c>
      <c r="C1" s="112" t="s">
        <v>65</v>
      </c>
      <c r="D1" s="112" t="s">
        <v>6</v>
      </c>
      <c r="E1" s="112" t="s">
        <v>66</v>
      </c>
      <c r="F1" s="112" t="s">
        <v>67</v>
      </c>
      <c r="G1" s="112" t="s">
        <v>68</v>
      </c>
      <c r="H1" s="113" t="s">
        <v>69</v>
      </c>
      <c r="I1" s="113"/>
      <c r="J1" s="113"/>
    </row>
    <row r="2" spans="1:11">
      <c r="A2" s="112"/>
      <c r="B2" s="112"/>
      <c r="C2" s="112"/>
      <c r="D2" s="112"/>
      <c r="E2" s="112"/>
      <c r="F2" s="112"/>
      <c r="G2" s="112"/>
      <c r="H2" s="53" t="s">
        <v>66</v>
      </c>
      <c r="I2" s="53" t="s">
        <v>67</v>
      </c>
      <c r="J2" s="53" t="s">
        <v>68</v>
      </c>
    </row>
    <row r="3" spans="1:11" s="55" customFormat="1">
      <c r="A3" s="54" t="s">
        <v>70</v>
      </c>
      <c r="B3" s="54" t="s">
        <v>71</v>
      </c>
      <c r="C3" s="54" t="s">
        <v>72</v>
      </c>
      <c r="D3" s="54" t="s">
        <v>73</v>
      </c>
      <c r="E3" s="54" t="s">
        <v>74</v>
      </c>
      <c r="F3" s="54"/>
      <c r="G3" s="54"/>
      <c r="H3" s="54" t="s">
        <v>75</v>
      </c>
      <c r="I3" s="54"/>
      <c r="J3" s="54"/>
    </row>
    <row r="4" spans="1:11" s="55" customFormat="1">
      <c r="A4" s="56" t="s">
        <v>58</v>
      </c>
      <c r="B4" s="56" t="s">
        <v>76</v>
      </c>
      <c r="C4" s="56" t="s">
        <v>72</v>
      </c>
      <c r="D4" s="56" t="s">
        <v>73</v>
      </c>
      <c r="E4" s="56" t="s">
        <v>77</v>
      </c>
      <c r="F4" s="56" t="s">
        <v>78</v>
      </c>
      <c r="G4" s="56"/>
      <c r="H4" s="56" t="s">
        <v>79</v>
      </c>
      <c r="I4" s="56" t="s">
        <v>80</v>
      </c>
      <c r="J4" s="56"/>
    </row>
    <row r="5" spans="1:11" s="55" customFormat="1">
      <c r="A5" s="57" t="s">
        <v>81</v>
      </c>
      <c r="B5" s="56" t="s">
        <v>82</v>
      </c>
      <c r="C5" s="56" t="s">
        <v>72</v>
      </c>
      <c r="D5" s="56" t="s">
        <v>73</v>
      </c>
      <c r="E5" s="56" t="s">
        <v>77</v>
      </c>
      <c r="F5" s="56" t="s">
        <v>78</v>
      </c>
      <c r="G5" s="58"/>
      <c r="H5" s="56" t="s">
        <v>79</v>
      </c>
      <c r="I5" s="56" t="s">
        <v>80</v>
      </c>
      <c r="J5" s="58"/>
    </row>
    <row r="6" spans="1:11" s="55" customFormat="1">
      <c r="A6" s="56" t="s">
        <v>59</v>
      </c>
      <c r="B6" s="56" t="s">
        <v>83</v>
      </c>
      <c r="C6" s="56" t="s">
        <v>72</v>
      </c>
      <c r="D6" s="56" t="s">
        <v>73</v>
      </c>
      <c r="E6" s="56" t="s">
        <v>77</v>
      </c>
      <c r="F6" s="56" t="s">
        <v>78</v>
      </c>
      <c r="G6" s="56" t="s">
        <v>74</v>
      </c>
      <c r="H6" s="56" t="s">
        <v>79</v>
      </c>
      <c r="I6" s="56" t="s">
        <v>80</v>
      </c>
      <c r="J6" s="56" t="s">
        <v>84</v>
      </c>
    </row>
    <row r="7" spans="1:11" s="55" customFormat="1" ht="28">
      <c r="A7" s="56" t="s">
        <v>85</v>
      </c>
      <c r="B7" s="56" t="s">
        <v>86</v>
      </c>
      <c r="C7" s="56" t="s">
        <v>72</v>
      </c>
      <c r="D7" s="56" t="s">
        <v>73</v>
      </c>
      <c r="E7" s="56" t="s">
        <v>77</v>
      </c>
      <c r="F7" s="56" t="s">
        <v>78</v>
      </c>
      <c r="G7" s="56"/>
      <c r="H7" s="56" t="s">
        <v>79</v>
      </c>
      <c r="I7" s="56" t="s">
        <v>80</v>
      </c>
      <c r="J7" s="56"/>
    </row>
    <row r="8" spans="1:11" s="55" customFormat="1" ht="28">
      <c r="A8" s="56" t="s">
        <v>87</v>
      </c>
      <c r="B8" s="56" t="s">
        <v>88</v>
      </c>
      <c r="C8" s="56" t="s">
        <v>72</v>
      </c>
      <c r="D8" s="56" t="s">
        <v>73</v>
      </c>
      <c r="E8" s="56" t="s">
        <v>77</v>
      </c>
      <c r="F8" s="56" t="s">
        <v>78</v>
      </c>
      <c r="G8" s="56"/>
      <c r="H8" s="56" t="s">
        <v>79</v>
      </c>
      <c r="I8" s="56" t="s">
        <v>80</v>
      </c>
      <c r="J8" s="56"/>
    </row>
    <row r="9" spans="1:11" s="55" customFormat="1">
      <c r="A9" s="56" t="s">
        <v>89</v>
      </c>
      <c r="B9" s="56" t="s">
        <v>90</v>
      </c>
      <c r="C9" s="56" t="s">
        <v>72</v>
      </c>
      <c r="D9" s="56" t="s">
        <v>73</v>
      </c>
      <c r="E9" s="56" t="s">
        <v>77</v>
      </c>
      <c r="F9" s="56" t="s">
        <v>78</v>
      </c>
      <c r="G9" s="56"/>
      <c r="H9" s="56" t="s">
        <v>79</v>
      </c>
      <c r="I9" s="56" t="s">
        <v>80</v>
      </c>
      <c r="J9" s="56"/>
    </row>
    <row r="10" spans="1:11" s="55" customFormat="1">
      <c r="A10" s="56" t="s">
        <v>91</v>
      </c>
      <c r="B10" s="56" t="s">
        <v>92</v>
      </c>
      <c r="C10" s="56" t="s">
        <v>72</v>
      </c>
      <c r="D10" s="56" t="s">
        <v>73</v>
      </c>
      <c r="E10" s="56" t="s">
        <v>93</v>
      </c>
      <c r="F10" s="56"/>
      <c r="G10" s="56"/>
      <c r="H10" s="56" t="s">
        <v>75</v>
      </c>
      <c r="I10" s="56"/>
      <c r="J10" s="56"/>
    </row>
    <row r="11" spans="1:11" s="55" customFormat="1" ht="28">
      <c r="A11" s="56" t="s">
        <v>94</v>
      </c>
      <c r="B11" s="56" t="s">
        <v>95</v>
      </c>
      <c r="C11" s="56" t="s">
        <v>72</v>
      </c>
      <c r="D11" s="56" t="s">
        <v>73</v>
      </c>
      <c r="E11" s="56" t="s">
        <v>77</v>
      </c>
      <c r="F11" s="56" t="s">
        <v>78</v>
      </c>
      <c r="G11" s="56"/>
      <c r="H11" s="56" t="s">
        <v>79</v>
      </c>
      <c r="I11" s="56" t="s">
        <v>80</v>
      </c>
      <c r="J11" s="56"/>
    </row>
    <row r="12" spans="1:11" s="55" customFormat="1">
      <c r="A12" s="56" t="s">
        <v>96</v>
      </c>
      <c r="B12" s="56" t="s">
        <v>97</v>
      </c>
      <c r="C12" s="56" t="s">
        <v>72</v>
      </c>
      <c r="D12" s="56" t="s">
        <v>73</v>
      </c>
      <c r="E12" s="56" t="s">
        <v>77</v>
      </c>
      <c r="F12" s="56" t="s">
        <v>78</v>
      </c>
      <c r="G12" s="56"/>
      <c r="H12" s="56" t="s">
        <v>79</v>
      </c>
      <c r="I12" s="56" t="s">
        <v>80</v>
      </c>
      <c r="J12" s="56"/>
    </row>
    <row r="13" spans="1:11" ht="60">
      <c r="A13" s="59" t="s">
        <v>98</v>
      </c>
      <c r="B13" s="59" t="s">
        <v>99</v>
      </c>
      <c r="C13" s="56" t="s">
        <v>72</v>
      </c>
      <c r="D13" s="60" t="s">
        <v>100</v>
      </c>
      <c r="E13" s="60"/>
      <c r="F13" s="61" t="s">
        <v>142</v>
      </c>
      <c r="G13" s="59"/>
      <c r="H13" s="56"/>
      <c r="I13" s="56" t="s">
        <v>75</v>
      </c>
      <c r="J13" s="59"/>
      <c r="K13" s="34" t="s">
        <v>101</v>
      </c>
    </row>
    <row r="14" spans="1:11">
      <c r="A14" s="59" t="s">
        <v>102</v>
      </c>
      <c r="B14" s="59" t="s">
        <v>103</v>
      </c>
      <c r="C14" s="56" t="s">
        <v>72</v>
      </c>
      <c r="D14" s="60" t="s">
        <v>73</v>
      </c>
      <c r="E14" s="60"/>
      <c r="F14" s="61" t="s">
        <v>143</v>
      </c>
      <c r="G14" s="59"/>
      <c r="H14" s="56"/>
      <c r="I14" s="56" t="s">
        <v>75</v>
      </c>
      <c r="J14" s="59"/>
    </row>
    <row r="15" spans="1:11" ht="30">
      <c r="A15" s="59" t="s">
        <v>104</v>
      </c>
      <c r="B15" s="59" t="s">
        <v>105</v>
      </c>
      <c r="C15" s="56" t="s">
        <v>106</v>
      </c>
      <c r="D15" s="59" t="s">
        <v>100</v>
      </c>
      <c r="E15" s="59" t="s">
        <v>141</v>
      </c>
      <c r="F15" s="59"/>
      <c r="G15" s="59"/>
      <c r="H15" s="56" t="s">
        <v>75</v>
      </c>
      <c r="I15" s="59"/>
      <c r="J15" s="59"/>
      <c r="K15" s="34" t="s">
        <v>107</v>
      </c>
    </row>
    <row r="16" spans="1:11" ht="90">
      <c r="A16" s="61" t="s">
        <v>108</v>
      </c>
      <c r="B16" s="61"/>
      <c r="C16" s="57" t="s">
        <v>106</v>
      </c>
      <c r="D16" s="61" t="s">
        <v>109</v>
      </c>
      <c r="E16" s="60" t="s">
        <v>139</v>
      </c>
      <c r="F16" s="60" t="s">
        <v>140</v>
      </c>
      <c r="G16" s="60"/>
      <c r="H16" s="61" t="s">
        <v>110</v>
      </c>
      <c r="I16" s="61" t="s">
        <v>111</v>
      </c>
      <c r="J16" s="60"/>
      <c r="K16" s="62" t="s">
        <v>112</v>
      </c>
    </row>
    <row r="17" spans="1:11" ht="28">
      <c r="A17" s="56" t="s">
        <v>113</v>
      </c>
      <c r="B17" s="56"/>
      <c r="C17" s="56" t="s">
        <v>72</v>
      </c>
      <c r="D17" s="56" t="s">
        <v>73</v>
      </c>
      <c r="E17" s="56" t="s">
        <v>114</v>
      </c>
      <c r="F17" s="56" t="s">
        <v>115</v>
      </c>
      <c r="G17" s="56"/>
      <c r="H17" s="63" t="s">
        <v>116</v>
      </c>
      <c r="I17" s="63" t="s">
        <v>117</v>
      </c>
      <c r="J17" s="56"/>
      <c r="K17" s="64" t="s">
        <v>118</v>
      </c>
    </row>
    <row r="20" spans="1:11">
      <c r="A20" s="65" t="s">
        <v>119</v>
      </c>
    </row>
    <row r="21" spans="1:11">
      <c r="A21" s="66" t="s">
        <v>120</v>
      </c>
      <c r="B21" s="67" t="s">
        <v>121</v>
      </c>
      <c r="C21" s="68" t="s">
        <v>122</v>
      </c>
      <c r="D21" s="67"/>
      <c r="E21" s="67"/>
    </row>
    <row r="22" spans="1:11">
      <c r="A22" s="69" t="s">
        <v>123</v>
      </c>
      <c r="B22" s="70" t="s">
        <v>124</v>
      </c>
      <c r="C22" s="71" t="s">
        <v>125</v>
      </c>
      <c r="D22" s="70"/>
      <c r="E22" s="70"/>
    </row>
    <row r="23" spans="1:11">
      <c r="A23" s="69" t="s">
        <v>126</v>
      </c>
      <c r="B23" s="70" t="s">
        <v>127</v>
      </c>
      <c r="C23" s="71" t="s">
        <v>128</v>
      </c>
      <c r="D23" s="70"/>
      <c r="E23" s="70"/>
    </row>
    <row r="24" spans="1:11" ht="30">
      <c r="A24" s="69" t="s">
        <v>129</v>
      </c>
      <c r="B24" s="70" t="s">
        <v>130</v>
      </c>
      <c r="C24" s="71" t="s">
        <v>131</v>
      </c>
      <c r="D24" s="70"/>
      <c r="E24" s="70"/>
    </row>
    <row r="25" spans="1:11">
      <c r="A25" s="69" t="s">
        <v>132</v>
      </c>
      <c r="B25" s="70" t="s">
        <v>133</v>
      </c>
      <c r="C25" s="71" t="s">
        <v>134</v>
      </c>
      <c r="D25" s="70"/>
      <c r="E25" s="70"/>
    </row>
    <row r="26" spans="1:11" ht="60">
      <c r="A26" s="69" t="s">
        <v>135</v>
      </c>
      <c r="B26" s="70" t="s">
        <v>136</v>
      </c>
      <c r="C26" s="71" t="s">
        <v>137</v>
      </c>
      <c r="D26" s="70"/>
      <c r="E26" s="70"/>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2015-04-24T01:40:52Z</dcterms:modified>
</cp:coreProperties>
</file>