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I14" i="1"/>
  <c r="H14" i="1"/>
  <c r="F14" i="1"/>
  <c r="G14" i="1"/>
  <c r="C14" i="1"/>
  <c r="I13" i="1"/>
  <c r="H13" i="1"/>
  <c r="F13" i="1"/>
  <c r="G13" i="1"/>
  <c r="C13" i="1"/>
  <c r="I12" i="1"/>
  <c r="H12" i="1"/>
  <c r="F12" i="1"/>
  <c r="G12" i="1"/>
  <c r="C12" i="1"/>
  <c r="I10" i="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<sst xmlns="http://schemas.openxmlformats.org/spreadsheetml/2006/main" count="245" uniqueCount="160">
  <si>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</si>
  <si>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</si>
  <si>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</si>
  <si>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</si>
  <si>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</si>
  <si>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</si>
  <si>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</si>
  <si>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</si>
  <si>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</si>
  <si>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</si>
  <si>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</si>
  <si>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</si>
  <si>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</si>
  <si>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</si>
  <si>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</si>
  <si>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</si>
  <si>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</si>
  <si>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</si>
  <si>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</si>
  <si>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</si>
  <si>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</si>
  <si>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</si>
  <si>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</si>
  <si>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</si>
  <si>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</si>
  <si>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</si>
  <si>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</si>
  <si>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</si>
  <si>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</si>
  <si>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</si>
  <si>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</si>
  <si>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</si>
  <si>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</si>
  <si>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</si>
  <si>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</si>
  <si>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</si>
  <si>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</si>
  <si>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</si>
  <si>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</si>
  <si>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</si>
  <si>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</si>
  <si>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</si>
  <si>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</si>
  <si>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</si>
  <si>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</si>
  <si>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</si>
  <si>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</si>
  <si>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</si>
  <si>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</si>
  <si>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</si>
  <si>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</si>
  <si>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</si>
  <si>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</si>
  <si>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</si>
  <si>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</si>
  <si>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</si>
  <si>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</si>
  <si>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</si>
  <si>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</si>
  <si>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</si>
  <si>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</si>
  <si>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</si>
  <si>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</si>
  <si>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</si>
  <si>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</si>
  <si>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</si>
  <si>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</si>
  <si>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</si>
  <si>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</si>
  <si>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</si>
  <si>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</si>
  <si>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</si>
  <si>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</si>
  <si>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</si>
  <si>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</si>
  <si>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</si>
  <si>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</si>
  <si>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</si>
  <si>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</si>
  <si>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</si>
  <si>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</si>
  <si>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</si>
  <si>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</si>
  <si>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</si>
  <si>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</si>
  <si>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</si>
  <si>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</si>
  <si>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</si>
  <si>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</si>
  <si>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</si>
  <si>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</si>
  <si>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</si>
  <si>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</si>
  <si>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</si>
  <si>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</si>
  <si>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</si>
  <si>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</si>
  <si>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</si>
  <si>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</si>
  <si>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</si>
  <si>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</si>
  <si>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</si>
  <si>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</si>
  <si>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</si>
  <si>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</si>
  <si>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</si>
  <si>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</si>
  <si>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</si>
  <si>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</si>
  <si>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</si>
  <si>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</si>
  <si>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</si>
  <si>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</si>
  <si>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</si>
  <si>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</si>
  <si>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</si>
  <si>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</si>
  <si>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</si>
  <si>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</si>
  <si>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</si>
  <si>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</si>
  <si>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</si>
  <si>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</si>
  <si>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</si>
  <si>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</si>
  <si>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</si>
  <si>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</si>
  <si>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</si>
  <si>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</si>
  <si>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</si>
  <si>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</si>
  <si>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</si>
  <si>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</si>
  <si>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</si>
  <si>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</si>
  <si>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</si>
  <si>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</si>
  <si>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</si>
  <si>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</si>
  <si>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</si>
  <si>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</si>
  <si>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</si>
  <si>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</si>
  <si>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</si>
  <si>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</si>
  <si>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</si>
  <si>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</si>
  <si>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</si>
  <si>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</si>
  <si>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</si>
  <si>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</si>
  <si>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IMG03</t>
  </si>
  <si>
    <t>IMG04</t>
  </si>
  <si>
    <t>Lo que se sugiere está en la columna de Observaciones.</t>
  </si>
  <si>
    <t>IMG05</t>
  </si>
  <si>
    <t>IMG01</t>
  </si>
  <si>
    <t>Escribir los números en rectas, las letras en cursivas. Similar a esta ilustración.</t>
  </si>
  <si>
    <t>F6</t>
  </si>
  <si>
    <t>MA_05_01_CO_REC160</t>
  </si>
  <si>
    <t>Escribir  las letras en cursivas. Similar a esta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</si>
</sst>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3" fillId="0" borderId="5" xfId="0" applyFont="1" applyBorder="1" applyAlignment="1">
      <alignment vertical="center" wrapText="1"/>
    </xf>
    <xf numFmtId="0" fontId="6" fillId="0" borderId="36" xfId="0" applyFont="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1190625</xdr:colOff>
      <xdr:row>6</xdr:row>
      <xdr:rowOff>19050</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0700"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1131094</xdr:colOff>
      <xdr:row>9</xdr:row>
      <xdr:rowOff>845344</xdr:rowOff>
    </xdr:from>
    <xdr:to>
      <xdr:col>10</xdr:col>
      <xdr:colOff>2921794</xdr:colOff>
      <xdr:row>9</xdr:row>
      <xdr:rowOff>2093119</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54563" y="2833688"/>
          <a:ext cx="1790700" cy="1247775"/>
        </a:xfrm>
        <a:prstGeom prst="rect">
          <a:avLst/>
        </a:prstGeom>
        <a:noFill/>
        <a:ln>
          <a:noFill/>
        </a:ln>
      </xdr:spPr>
    </xdr:pic>
    <xdr:clientData/>
  </xdr:twoCellAnchor>
  <xdr:twoCellAnchor editAs="oneCell">
    <xdr:from>
      <xdr:col>10</xdr:col>
      <xdr:colOff>1321594</xdr:colOff>
      <xdr:row>10</xdr:row>
      <xdr:rowOff>619125</xdr:rowOff>
    </xdr:from>
    <xdr:to>
      <xdr:col>10</xdr:col>
      <xdr:colOff>3150394</xdr:colOff>
      <xdr:row>10</xdr:row>
      <xdr:rowOff>1807845</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645063" y="5143500"/>
          <a:ext cx="1828800" cy="1188720"/>
        </a:xfrm>
        <a:prstGeom prst="rect">
          <a:avLst/>
        </a:prstGeom>
        <a:noFill/>
        <a:ln>
          <a:noFill/>
        </a:ln>
      </xdr:spPr>
    </xdr:pic>
    <xdr:clientData/>
  </xdr:twoCellAnchor>
  <xdr:twoCellAnchor editAs="oneCell">
    <xdr:from>
      <xdr:col>10</xdr:col>
      <xdr:colOff>130969</xdr:colOff>
      <xdr:row>11</xdr:row>
      <xdr:rowOff>535781</xdr:rowOff>
    </xdr:from>
    <xdr:to>
      <xdr:col>10</xdr:col>
      <xdr:colOff>4169569</xdr:colOff>
      <xdr:row>11</xdr:row>
      <xdr:rowOff>1745456</xdr:rowOff>
    </xdr:to>
    <xdr:pic>
      <xdr:nvPicPr>
        <xdr:cNvPr id="8" name="Imagen 7"/>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54438" y="7596187"/>
          <a:ext cx="4038600" cy="1209675"/>
        </a:xfrm>
        <a:prstGeom prst="rect">
          <a:avLst/>
        </a:prstGeom>
        <a:noFill/>
        <a:ln>
          <a:noFill/>
        </a:ln>
      </xdr:spPr>
    </xdr:pic>
    <xdr:clientData/>
  </xdr:twoCellAnchor>
  <xdr:twoCellAnchor editAs="oneCell">
    <xdr:from>
      <xdr:col>10</xdr:col>
      <xdr:colOff>1178718</xdr:colOff>
      <xdr:row>12</xdr:row>
      <xdr:rowOff>809625</xdr:rowOff>
    </xdr:from>
    <xdr:to>
      <xdr:col>10</xdr:col>
      <xdr:colOff>3798093</xdr:colOff>
      <xdr:row>12</xdr:row>
      <xdr:rowOff>1962150</xdr:rowOff>
    </xdr:to>
    <xdr:pic>
      <xdr:nvPicPr>
        <xdr:cNvPr id="9" name="Imagen 8"/>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02187" y="10406063"/>
          <a:ext cx="2619375" cy="1152525"/>
        </a:xfrm>
        <a:prstGeom prst="rect">
          <a:avLst/>
        </a:prstGeom>
        <a:noFill/>
        <a:ln>
          <a:noFill/>
        </a:ln>
      </xdr:spPr>
    </xdr:pic>
    <xdr:clientData/>
  </xdr:twoCellAnchor>
  <xdr:twoCellAnchor editAs="oneCell">
    <xdr:from>
      <xdr:col>10</xdr:col>
      <xdr:colOff>1178718</xdr:colOff>
      <xdr:row>13</xdr:row>
      <xdr:rowOff>738188</xdr:rowOff>
    </xdr:from>
    <xdr:to>
      <xdr:col>10</xdr:col>
      <xdr:colOff>4283868</xdr:colOff>
      <xdr:row>13</xdr:row>
      <xdr:rowOff>1985963</xdr:rowOff>
    </xdr:to>
    <xdr:pic>
      <xdr:nvPicPr>
        <xdr:cNvPr id="10" name="Imagen 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502187" y="12870657"/>
          <a:ext cx="3105150" cy="12477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80" zoomScaleNormal="80" zoomScalePageLayoutView="140" workbookViewId="0">
      <selection activeCell="J15" sqref="A15:J15"/>
    </sheetView>
  </sheetViews>
  <sheetFormatPr baseColWidth="10" defaultColWidth="10.875" defaultRowHeight="13.5" x14ac:dyDescent="0.25"/>
  <cols>
    <col min="1" max="1" width="7.875" style="55" customWidth="1"/>
    <col min="2" max="2" width="21" style="55" customWidth="1"/>
    <col min="3" max="3" width="21.25" style="55" customWidth="1"/>
    <col min="4" max="4" width="18.5" style="55" customWidth="1"/>
    <col min="5" max="5" width="13.125" style="55" customWidth="1"/>
    <col min="6" max="6" width="28.25" style="55" customWidth="1"/>
    <col min="7" max="7" width="20.5" style="55" customWidth="1"/>
    <col min="8" max="8" width="28.625" style="55" customWidth="1"/>
    <col min="9" max="9" width="20.5" style="55" customWidth="1"/>
    <col min="10" max="10" width="34.875" style="58" customWidth="1"/>
    <col min="11" max="11" width="56.5" style="58" customWidth="1"/>
    <col min="12" max="12" width="20.375" style="55" customWidth="1"/>
    <col min="13" max="13" width="14.5" style="55" customWidth="1"/>
    <col min="14" max="16384" width="10.875" style="55"/>
  </cols>
  <sheetData>
    <row r="1" spans="1:16" ht="16.5" thickBot="1" x14ac:dyDescent="0.3">
      <c r="A1" s="54"/>
      <c r="B1" s="54"/>
      <c r="C1" s="54"/>
      <c r="D1" s="54"/>
      <c r="F1" s="54"/>
      <c r="G1" s="54"/>
      <c r="H1" s="56"/>
      <c r="I1" s="56"/>
      <c r="J1" s="24"/>
      <c r="K1" s="24"/>
    </row>
    <row r="2" spans="1:16" ht="15.75" x14ac:dyDescent="0.25">
      <c r="A2" s="54"/>
      <c r="B2" s="57" t="s">
        <v>0</v>
      </c>
      <c r="C2" s="83" t="s">
        <v>22</v>
      </c>
      <c r="D2" s="84"/>
      <c r="F2" s="76" t="s">
        <v>1</v>
      </c>
      <c r="G2" s="77"/>
      <c r="H2" s="56"/>
      <c r="I2" s="56"/>
      <c r="J2" s="24"/>
    </row>
    <row r="3" spans="1:16" ht="15.75" x14ac:dyDescent="0.25">
      <c r="A3" s="54"/>
      <c r="B3" s="59" t="s">
        <v>9</v>
      </c>
      <c r="C3" s="85">
        <v>5</v>
      </c>
      <c r="D3" s="86"/>
      <c r="F3" s="78"/>
      <c r="G3" s="79"/>
      <c r="H3" s="56"/>
      <c r="I3" s="56"/>
      <c r="J3" s="24"/>
    </row>
    <row r="4" spans="1:16" ht="15.75" x14ac:dyDescent="0.25">
      <c r="A4" s="54"/>
      <c r="B4" s="59" t="s">
        <v>55</v>
      </c>
      <c r="C4" s="85" t="s">
        <v>147</v>
      </c>
      <c r="D4" s="86"/>
      <c r="E4" s="54"/>
      <c r="F4" s="60" t="s">
        <v>56</v>
      </c>
      <c r="G4" s="61" t="s">
        <v>57</v>
      </c>
      <c r="H4" s="56"/>
      <c r="I4" s="56"/>
      <c r="J4" s="24"/>
      <c r="K4" s="24"/>
    </row>
    <row r="5" spans="1:16" ht="16.5" thickBot="1" x14ac:dyDescent="0.3">
      <c r="A5" s="54"/>
      <c r="B5" s="62" t="s">
        <v>2</v>
      </c>
      <c r="C5" s="87" t="s">
        <v>150</v>
      </c>
      <c r="D5" s="88"/>
      <c r="E5" s="54"/>
      <c r="F5" s="63" t="str">
        <f>IF(G4="Recurso","Motor del recurso","")</f>
        <v>Motor del recurso</v>
      </c>
      <c r="G5" s="63" t="s">
        <v>157</v>
      </c>
      <c r="H5" s="56"/>
      <c r="I5" s="64"/>
      <c r="J5" s="24"/>
      <c r="K5" s="24"/>
    </row>
    <row r="6" spans="1:16" ht="16.5" thickBot="1" x14ac:dyDescent="0.3">
      <c r="A6" s="54"/>
      <c r="B6" s="54"/>
      <c r="C6" s="54"/>
      <c r="D6" s="54"/>
      <c r="E6" s="65"/>
      <c r="F6" s="54"/>
      <c r="G6" s="54"/>
      <c r="H6" s="56"/>
      <c r="I6" s="56"/>
      <c r="J6" s="24"/>
      <c r="K6" s="24"/>
    </row>
    <row r="7" spans="1:16" ht="15" customHeight="1" x14ac:dyDescent="0.25">
      <c r="A7" s="54"/>
      <c r="B7" s="17" t="s">
        <v>41</v>
      </c>
      <c r="C7" s="1" t="s">
        <v>158</v>
      </c>
      <c r="D7" s="66" t="s">
        <v>40</v>
      </c>
      <c r="F7" s="54"/>
      <c r="G7" s="54"/>
      <c r="H7" s="54"/>
      <c r="I7" s="54"/>
      <c r="J7" s="24"/>
      <c r="K7" s="24"/>
    </row>
    <row r="8" spans="1:16" s="71" customFormat="1" ht="16.5" thickBot="1" x14ac:dyDescent="0.3">
      <c r="A8" s="67"/>
      <c r="B8" s="67"/>
      <c r="C8" s="67"/>
      <c r="D8" s="68"/>
      <c r="E8" s="68"/>
      <c r="F8" s="80" t="s">
        <v>63</v>
      </c>
      <c r="G8" s="81"/>
      <c r="H8" s="81"/>
      <c r="I8" s="82"/>
      <c r="J8" s="69"/>
      <c r="K8" s="70"/>
      <c r="L8" s="55"/>
      <c r="M8" s="55"/>
      <c r="N8" s="55"/>
      <c r="O8" s="55"/>
      <c r="P8" s="55"/>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0" customFormat="1" ht="200.1" customHeight="1" x14ac:dyDescent="0.25">
      <c r="A10" s="2" t="s">
        <v>155</v>
      </c>
      <c r="B10" s="9" t="s">
        <v>153</v>
      </c>
      <c r="C10" s="9" t="str">
        <f>IF(OR(B10&lt;&gt;"",J10&lt;&gt;""),IF($G$4="Recurso",CONCATENATE($G$4," ",$G$5),$G$4),"")</f>
        <v>Recurso F6</v>
      </c>
      <c r="D10" s="3" t="s">
        <v>148</v>
      </c>
      <c r="E10" s="3" t="s">
        <v>146</v>
      </c>
      <c r="F10" s="3" t="str">
        <f>IF(OR(B10&lt;&gt;"",J10&lt;&gt;""),CONCATENATE($C$7,"_",$A10,IF($G$4="Cuaderno de Estudio","_small",CONCATENATE(IF(I10="","","n"),IF(LEFT($G$5,1)="F",".jpg",".png")))),"")</f>
        <v>MA_05_01_CO_REC160_IMG01.jpg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74" t="s">
        <v>159</v>
      </c>
      <c r="K10" s="4"/>
    </row>
    <row r="11" spans="1:16" s="70" customFormat="1" ht="200.1" customHeight="1" x14ac:dyDescent="0.25">
      <c r="A11" s="2" t="s">
        <v>149</v>
      </c>
      <c r="B11" s="9" t="s">
        <v>153</v>
      </c>
      <c r="C11" s="9" t="str">
        <f>IF(OR(B11&lt;&gt;"",J11&lt;&gt;""),IF($G$4="Recurso",CONCATENATE($G$4," ",$G$5),$G$4),"")</f>
        <v>Recurso F6</v>
      </c>
      <c r="D11" s="3" t="s">
        <v>148</v>
      </c>
      <c r="E11" s="3" t="s">
        <v>146</v>
      </c>
      <c r="F11" s="3" t="str">
        <f>IF(OR(B11&lt;&gt;"",J11&lt;&gt;""),CONCATENATE($C$7,"_",$A11,IF($G$4="Cuaderno de Estudio","_small",CONCATENATE(IF(I11="","","n"),IF(LEFT($G$5,1)="F",".jpg",".png")))),"")</f>
        <v>MA_05_01_CO_REC160_IMG02.jpg</v>
      </c>
      <c r="G11" s="3" t="str">
        <f>IF(F11&lt;&gt;"",IF($G$4="Recurso",IF(LEFT($G$5,1)="M",VLOOKUP($G$5,'Definición técnica de imagenes'!$A$3:$G$17,5,FALSE),IF($G$5="F1",'Definición técnica de imagenes'!$E$15,'Definición técnica de imagenes'!$F$13)),'Definición técnica de imagenes'!$E$16),"")</f>
        <v>800 x 460 px</v>
      </c>
      <c r="H11" s="3" t="str">
        <f>IF(I11&lt;&gt;"",IF(OR(B11&lt;&gt;"",J11&lt;&gt;""),CONCATENATE($C$7,"_",$A11,IF($G$4="Cuaderno de Estudio","_zoom",CONCATENATE("a",IF(LEFT($G$5,1)="F",".jpg",".png")))),""),"")</f>
        <v/>
      </c>
      <c r="I11" s="3" t="str">
        <f>IF(OR(B11&lt;&gt;"",J11&lt;&gt;""),IF($G$4="Recurso",IF(LEFT($G$5,1)="M",VLOOKUP($G$5,'Definición técnica de imagenes'!$A$3:$G$17,6,FALSE),IF($G$5="F1","","")),'Definición técnica de imagenes'!$F$16),"")</f>
        <v/>
      </c>
      <c r="J11" s="74" t="s">
        <v>159</v>
      </c>
      <c r="K11" s="74"/>
    </row>
    <row r="12" spans="1:16" s="70" customFormat="1" ht="200.1" customHeight="1" x14ac:dyDescent="0.25">
      <c r="A12" s="2" t="s">
        <v>151</v>
      </c>
      <c r="B12" s="9" t="s">
        <v>153</v>
      </c>
      <c r="C12" s="9" t="str">
        <f>IF(OR(B12&lt;&gt;"",J12&lt;&gt;""),IF($G$4="Recurso",CONCATENATE($G$4," ",$G$5),$G$4),"")</f>
        <v>Recurso F6</v>
      </c>
      <c r="D12" s="3" t="s">
        <v>148</v>
      </c>
      <c r="E12" s="3" t="s">
        <v>146</v>
      </c>
      <c r="F12" s="3" t="str">
        <f>IF(OR(B12&lt;&gt;"",J12&lt;&gt;""),CONCATENATE($C$7,"_",$A12,IF($G$4="Cuaderno de Estudio","_small",CONCATENATE(IF(I12="","","n"),IF(LEFT($G$5,1)="F",".jpg",".png")))),"")</f>
        <v>MA_05_01_CO_REC160_IMG03.jpg</v>
      </c>
      <c r="G12" s="3" t="str">
        <f>IF(F12&lt;&gt;"",IF($G$4="Recurso",IF(LEFT($G$5,1)="M",VLOOKUP($G$5,'Definición técnica de imagenes'!$A$3:$G$17,5,FALSE),IF($G$5="F1",'Definición técnica de imagenes'!$E$15,'Definición técnica de imagenes'!$F$13)),'Definición técnica de imagenes'!$E$16),"")</f>
        <v>800 x 460 px</v>
      </c>
      <c r="H12" s="3" t="str">
        <f>IF(I12&lt;&gt;"",IF(OR(B12&lt;&gt;"",J12&lt;&gt;""),CONCATENATE($C$7,"_",$A12,IF($G$4="Cuaderno de Estudio","_zoom",CONCATENATE("a",IF(LEFT($G$5,1)="F",".jpg",".png")))),""),"")</f>
        <v/>
      </c>
      <c r="I12" s="3" t="str">
        <f>IF(OR(B12&lt;&gt;"",J12&lt;&gt;""),IF($G$4="Recurso",IF(LEFT($G$5,1)="M",VLOOKUP($G$5,'Definición técnica de imagenes'!$A$3:$G$17,6,FALSE),IF($G$5="F1","","")),'Definición técnica de imagenes'!$F$16),"")</f>
        <v/>
      </c>
      <c r="J12" s="74" t="s">
        <v>159</v>
      </c>
      <c r="K12" s="75"/>
    </row>
    <row r="13" spans="1:16" s="70" customFormat="1" ht="200.1" customHeight="1" x14ac:dyDescent="0.25">
      <c r="A13" s="2" t="s">
        <v>152</v>
      </c>
      <c r="B13" s="9" t="s">
        <v>153</v>
      </c>
      <c r="C13" s="9" t="str">
        <f>IF(OR(B13&lt;&gt;"",J13&lt;&gt;""),IF($G$4="Recurso",CONCATENATE($G$4," ",$G$5),$G$4),"")</f>
        <v>Recurso F6</v>
      </c>
      <c r="D13" s="3" t="s">
        <v>148</v>
      </c>
      <c r="E13" s="3" t="s">
        <v>146</v>
      </c>
      <c r="F13" s="3" t="str">
        <f>IF(OR(B13&lt;&gt;"",J13&lt;&gt;""),CONCATENATE($C$7,"_",$A13,IF($G$4="Cuaderno de Estudio","_small",CONCATENATE(IF(I13="","","n"),IF(LEFT($G$5,1)="F",".jpg",".png")))),"")</f>
        <v>MA_05_01_CO_REC160_IMG04.jpg</v>
      </c>
      <c r="G13" s="3" t="str">
        <f>IF(F13&lt;&gt;"",IF($G$4="Recurso",IF(LEFT($G$5,1)="M",VLOOKUP($G$5,'Definición técnica de imagenes'!$A$3:$G$17,5,FALSE),IF($G$5="F1",'Definición técnica de imagenes'!$E$15,'Definición técnica de imagenes'!$F$13)),'Definición técnica de imagenes'!$E$16),"")</f>
        <v>800 x 460 px</v>
      </c>
      <c r="H13" s="3" t="str">
        <f>IF(I13&lt;&gt;"",IF(OR(B13&lt;&gt;"",J13&lt;&gt;""),CONCATENATE($C$7,"_",$A13,IF($G$4="Cuaderno de Estudio","_zoom",CONCATENATE("a",IF(LEFT($G$5,1)="F",".jpg",".png")))),""),"")</f>
        <v/>
      </c>
      <c r="I13" s="3" t="str">
        <f>IF(OR(B13&lt;&gt;"",J13&lt;&gt;""),IF($G$4="Recurso",IF(LEFT($G$5,1)="M",VLOOKUP($G$5,'Definición técnica de imagenes'!$A$3:$G$17,6,FALSE),IF($G$5="F1","","")),'Definición técnica de imagenes'!$F$16),"")</f>
        <v/>
      </c>
      <c r="J13" s="74" t="s">
        <v>159</v>
      </c>
      <c r="K13" s="4"/>
    </row>
    <row r="14" spans="1:16" s="70" customFormat="1" ht="200.1" customHeight="1" x14ac:dyDescent="0.25">
      <c r="A14" s="2" t="s">
        <v>154</v>
      </c>
      <c r="B14" s="9" t="s">
        <v>153</v>
      </c>
      <c r="C14" s="9" t="str">
        <f>IF(OR(B14&lt;&gt;"",J14&lt;&gt;""),IF($G$4="Recurso",CONCATENATE($G$4," ",$G$5),$G$4),"")</f>
        <v>Recurso F6</v>
      </c>
      <c r="D14" s="3" t="s">
        <v>148</v>
      </c>
      <c r="E14" s="3" t="s">
        <v>146</v>
      </c>
      <c r="F14" s="3" t="str">
        <f>IF(OR(B14&lt;&gt;"",J14&lt;&gt;""),CONCATENATE($C$7,"_",$A14,IF($G$4="Cuaderno de Estudio","_small",CONCATENATE(IF(I14="","","n"),IF(LEFT($G$5,1)="F",".jpg",".png")))),"")</f>
        <v>MA_05_01_CO_REC160_IMG05.jpg</v>
      </c>
      <c r="G14" s="3" t="str">
        <f>IF(F14&lt;&gt;"",IF($G$4="Recurso",IF(LEFT($G$5,1)="M",VLOOKUP($G$5,'Definición técnica de imagenes'!$A$3:$G$17,5,FALSE),IF($G$5="F1",'Definición técnica de imagenes'!$E$15,'Definición técnica de imagenes'!$F$13)),'Definición técnica de imagenes'!$E$16),"")</f>
        <v>800 x 460 px</v>
      </c>
      <c r="H14" s="3" t="str">
        <f>IF(I14&lt;&gt;"",IF(OR(B14&lt;&gt;"",J14&lt;&gt;""),CONCATENATE($C$7,"_",$A14,IF($G$4="Cuaderno de Estudio","_zoom",CONCATENATE("a",IF(LEFT($G$5,1)="F",".jpg",".png")))),""),"")</f>
        <v/>
      </c>
      <c r="I14" s="3" t="str">
        <f>IF(OR(B14&lt;&gt;"",J14&lt;&gt;""),IF($G$4="Recurso",IF(LEFT($G$5,1)="M",VLOOKUP($G$5,'Definición técnica de imagenes'!$A$3:$G$17,6,FALSE),IF($G$5="F1","","")),'Definición técnica de imagenes'!$F$16),"")</f>
        <v/>
      </c>
      <c r="J14" s="74" t="s">
        <v>156</v>
      </c>
      <c r="K14" s="4"/>
    </row>
    <row r="15" spans="1:16" s="70" customFormat="1" ht="200.1" customHeight="1" x14ac:dyDescent="0.25">
      <c r="A15" s="2"/>
      <c r="B15" s="9"/>
      <c r="C15" s="9"/>
      <c r="D15" s="3"/>
      <c r="E15" s="3"/>
      <c r="F15" s="3"/>
      <c r="G15" s="3"/>
      <c r="H15" s="3"/>
      <c r="I15" s="3"/>
      <c r="J15" s="74"/>
      <c r="K15" s="13"/>
    </row>
    <row r="16" spans="1:16" s="70" customFormat="1" ht="53.25" customHeight="1" x14ac:dyDescent="0.25">
      <c r="A16" s="2"/>
      <c r="B16" s="10"/>
      <c r="C16" s="9"/>
      <c r="D16" s="51"/>
      <c r="E16" s="51"/>
      <c r="F16" s="3"/>
      <c r="G16" s="3"/>
      <c r="H16" s="3"/>
      <c r="I16" s="3"/>
      <c r="J16" s="13"/>
      <c r="K16" s="72"/>
    </row>
    <row r="17" spans="1:11" s="70" customFormat="1" ht="160.5" customHeight="1" x14ac:dyDescent="0.25">
      <c r="A17" s="52"/>
      <c r="B17" s="9"/>
      <c r="C17" s="9"/>
      <c r="D17" s="51"/>
      <c r="E17" s="51"/>
      <c r="F17" s="3"/>
      <c r="G17" s="3"/>
      <c r="H17" s="3"/>
      <c r="I17" s="3"/>
      <c r="J17" s="53"/>
      <c r="K17" s="13"/>
    </row>
    <row r="18" spans="1:11" s="70" customFormat="1" ht="192.75" customHeight="1" x14ac:dyDescent="0.25">
      <c r="A18" s="52"/>
      <c r="B18" s="9"/>
      <c r="C18" s="9"/>
      <c r="D18" s="51"/>
      <c r="E18" s="51"/>
      <c r="F18" s="3"/>
      <c r="G18" s="3"/>
      <c r="H18" s="3"/>
      <c r="I18" s="3"/>
      <c r="J18" s="53"/>
      <c r="K18" s="13"/>
    </row>
    <row r="19" spans="1:11" s="70" customFormat="1" ht="27" customHeight="1" x14ac:dyDescent="0.25">
      <c r="A19" s="2"/>
      <c r="B19" s="14"/>
      <c r="C19" s="9"/>
      <c r="D19" s="3"/>
      <c r="E19" s="3"/>
      <c r="F19" s="3"/>
      <c r="G19" s="3"/>
      <c r="H19" s="3"/>
      <c r="I19" s="3"/>
      <c r="J19" s="13"/>
      <c r="K19" s="72"/>
    </row>
    <row r="20" spans="1:11" s="70" customFormat="1" x14ac:dyDescent="0.25">
      <c r="A20" s="2" t="str">
        <f t="shared" ref="A20:A30" si="0">IF(OR(B20&lt;&gt;"",J20&lt;&gt;""),CONCATENATE(LEFT(A19,3),IF(MID(A19,4,2)+1&lt;10,CONCATENATE("0",MID(A19,4,2)+1))),"")</f>
        <v/>
      </c>
      <c r="B20" s="10"/>
      <c r="C20" s="9" t="str">
        <f t="shared" ref="C20:C22" si="1">IF(OR(B20&lt;&gt;"",J20&lt;&gt;""),IF($G$4="Recurso",CONCATENATE($G$4," ",$G$5),$G$4),"")</f>
        <v/>
      </c>
      <c r="D20" s="3"/>
      <c r="E20" s="3"/>
      <c r="F20" s="3" t="str">
        <f t="shared" ref="F20: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20: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0" customFormat="1" x14ac:dyDescent="0.25">
      <c r="A21" s="2" t="str">
        <f t="shared" si="0"/>
        <v/>
      </c>
      <c r="B21" s="73"/>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0"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0"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0"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0"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0"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0"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0"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0"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0"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0"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0"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0"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0"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0"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0"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0"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0"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0"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0"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0"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0"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0"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0"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0"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0"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0"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0"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0"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0"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0"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0"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0"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0"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0"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0"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0"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0"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0"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0"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0"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0"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0"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0"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0"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0"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0"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0"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0"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0"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0"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0"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0"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0"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0"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0"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0"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0"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0"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0"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0"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0"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0"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0"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0"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0"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0"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0"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0"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0"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0"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0"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0"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0"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0"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0"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0"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0"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0"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0"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0"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0"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0"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0"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0"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0"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0"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0"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1" t="s">
        <v>39</v>
      </c>
      <c r="B1" s="92"/>
      <c r="C1" s="92"/>
      <c r="D1" s="92"/>
      <c r="E1" s="92"/>
      <c r="F1" s="93"/>
    </row>
    <row r="2" spans="1:11" x14ac:dyDescent="0.25">
      <c r="A2" s="23" t="s">
        <v>43</v>
      </c>
      <c r="B2" s="24"/>
      <c r="C2" s="94" t="s">
        <v>14</v>
      </c>
      <c r="D2" s="95"/>
      <c r="E2" s="96"/>
      <c r="F2" s="25"/>
    </row>
    <row r="3" spans="1:11" ht="63" x14ac:dyDescent="0.25">
      <c r="A3" s="26" t="s">
        <v>44</v>
      </c>
      <c r="B3" s="24"/>
      <c r="C3" s="100" t="s">
        <v>15</v>
      </c>
      <c r="D3" s="101"/>
      <c r="E3" s="102"/>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3" t="str">
        <f>CONCATENATE(H21,"_",I21,"_",J21,"_CO")</f>
        <v>LE_07_04_CO</v>
      </c>
      <c r="E5" s="104"/>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9" t="str">
        <f>CONCATENATE("SolicitudGrafica_",D5,".xls")</f>
        <v>SolicitudGrafica_LE_07_04_CO.xls</v>
      </c>
      <c r="E7" s="89"/>
      <c r="F7" s="90"/>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1" t="s">
        <v>42</v>
      </c>
      <c r="B13" s="92"/>
      <c r="C13" s="92"/>
      <c r="D13" s="92"/>
      <c r="E13" s="92"/>
      <c r="F13" s="93"/>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4" t="s">
        <v>50</v>
      </c>
      <c r="D15" s="95"/>
      <c r="E15" s="95"/>
      <c r="F15" s="96"/>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7" t="str">
        <f>CONCATENATE(H21,"_",I21,"_",J21,"_",K45)</f>
        <v>LE_07_04_REC10</v>
      </c>
      <c r="E17" s="98"/>
      <c r="F17" s="99"/>
      <c r="J17" s="16">
        <v>14</v>
      </c>
      <c r="K17" s="16">
        <v>14</v>
      </c>
    </row>
    <row r="18" spans="1:11" ht="79.5" thickBot="1" x14ac:dyDescent="0.3">
      <c r="A18" s="26" t="s">
        <v>49</v>
      </c>
      <c r="B18" s="24"/>
      <c r="C18" s="50" t="s">
        <v>145</v>
      </c>
      <c r="D18" s="89" t="str">
        <f>CONCATENATE("SolicitudGrafica_",D17,".xls")</f>
        <v>SolicitudGrafica_LE_07_04_REC10.xls</v>
      </c>
      <c r="E18" s="89"/>
      <c r="F18" s="90"/>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2015-03-12T13:10:51Z</dcterms:modified>
</cp:coreProperties>
</file>