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guion3.5ºREEMPLAZAR\"/>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0" i="1"/>
  <c r="F10" i="1"/>
  <c r="D18" i="2"/>
  <c r="D7" i="2"/>
  <c r="I11" i="1"/>
  <c r="F11" i="1"/>
  <c r="G11" i="1"/>
  <c r="H11"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11" i="1"/>
  <c r="C20" i="1"/>
  <c r="C21" i="1"/>
  <c r="C22" i="1"/>
  <c r="C10" i="1"/>
  <c r="F5" i="1"/>
  <c r="I21" i="2"/>
  <c r="K45" i="2"/>
  <c r="H21" i="2"/>
  <c r="J21" i="2"/>
  <c r="D17" i="2"/>
  <c r="D5" i="2"/>
  <c r="H10" i="1"/>
  <c r="G10" i="1"/>
</calcChain>
</file>

<file path=xl/sharedStrings.xml><?xml version="1.0" encoding="utf-8"?>
<sst xmlns="http://schemas.openxmlformats.org/spreadsheetml/2006/main" count="228" uniqueCount="157">
  <si>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</si>
  <si>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</si>
  <si>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</si>
  <si>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</si>
  <si>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</si>
  <si>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</si>
  <si>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</si>
  <si>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</si>
  <si>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</si>
  <si>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</si>
  <si>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</si>
  <si>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</si>
  <si>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</si>
  <si>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</si>
  <si>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</si>
  <si>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</si>
  <si>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</si>
  <si>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</si>
  <si>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</si>
  <si>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</si>
  <si>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</si>
  <si>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</si>
  <si>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</si>
  <si>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</si>
  <si>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</si>
  <si>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</si>
  <si>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</si>
  <si>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</si>
  <si>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</si>
  <si>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</si>
  <si>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</si>
  <si>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</si>
  <si>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</si>
  <si>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</si>
  <si>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</si>
  <si>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</si>
  <si>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</si>
  <si>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</si>
  <si>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</si>
  <si>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</si>
  <si>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</si>
  <si>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</si>
  <si>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</si>
  <si>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</si>
  <si>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</si>
  <si>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</si>
  <si>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</si>
  <si>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</si>
  <si>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</si>
  <si>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</si>
  <si>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</si>
  <si>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</si>
  <si>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</si>
  <si>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</si>
  <si>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</si>
  <si>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</si>
  <si>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</si>
  <si>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</si>
  <si>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</si>
  <si>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</si>
  <si>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</si>
  <si>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</si>
  <si>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</si>
  <si>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</si>
  <si>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</si>
  <si>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</si>
  <si>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</si>
  <si>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</si>
  <si>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</si>
  <si>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</si>
  <si>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</si>
  <si>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</si>
  <si>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</si>
  <si>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</si>
  <si>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</si>
  <si>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</si>
  <si>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</si>
  <si>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</si>
  <si>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</si>
  <si>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</si>
  <si>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</si>
  <si>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</si>
  <si>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</si>
  <si>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</si>
  <si>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</si>
  <si>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</si>
  <si>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</si>
  <si>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</si>
  <si>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</si>
  <si>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</si>
  <si>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</si>
  <si>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</si>
  <si>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</si>
  <si>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</si>
  <si>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</si>
  <si>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</si>
  <si>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</si>
  <si>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</si>
  <si>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</si>
  <si>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</si>
  <si>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</si>
  <si>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</si>
  <si>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</si>
  <si>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</si>
  <si>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</si>
  <si>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</si>
  <si>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</si>
  <si>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</si>
  <si>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</si>
  <si>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</si>
  <si>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</si>
  <si>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</si>
  <si>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</si>
  <si>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</si>
  <si>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</si>
  <si>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</si>
  <si>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</si>
  <si>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</si>
  <si>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</si>
  <si>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</si>
  <si>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</si>
  <si>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</si>
  <si>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</si>
  <si>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</si>
  <si>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</si>
  <si>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</si>
  <si>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</si>
  <si>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</si>
  <si>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</si>
  <si>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</si>
  <si>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</si>
  <si>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</si>
  <si>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</si>
  <si>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</si>
  <si>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</si>
  <si>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</si>
  <si>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</si>
  <si>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</si>
  <si>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</si>
  <si>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</si>
  <si>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</si>
  <si>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</si>
  <si>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</si>
  <si>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</si>
  <si>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</si>
  <si>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</si>
  <si>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</si>
  <si>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</si>
  <si>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IMG02</t>
  </si>
  <si>
    <t>Luisa Fernanda Nivia Romero</t>
  </si>
  <si>
    <t>La potenciación, la radicación y la logaritmación de números naturales</t>
  </si>
  <si>
    <t>MA_05_03_CO_REC200</t>
  </si>
  <si>
    <t>F6b</t>
  </si>
  <si>
    <t>Ilustración como se sugiere en la columna de Observaciones</t>
  </si>
  <si>
    <t>Ilustración</t>
  </si>
  <si>
    <t>Ilustrar dejando espacio entre los signos y los números. Escribir las palabras con mayúscula inicial. Tener en cuenta el subíndice y el superíndice</t>
  </si>
  <si>
    <t>Raíz cuadrada de 9 igual a 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</si>
</sst>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3" fillId="5" borderId="5" xfId="0" applyFont="1" applyFill="1" applyBorder="1" applyAlignment="1">
      <alignment horizontal="center" vertical="center" wrapText="1"/>
    </xf>
    <xf numFmtId="0" fontId="23" fillId="0" borderId="5" xfId="0" applyFont="1" applyBorder="1" applyAlignment="1">
      <alignment horizontal="left" vertical="center" indent="3"/>
    </xf>
    <xf numFmtId="0" fontId="23" fillId="0" borderId="5" xfId="0" applyFont="1" applyBorder="1" applyAlignment="1">
      <alignment horizontal="left" vertical="center"/>
    </xf>
    <xf numFmtId="0" fontId="23" fillId="0" borderId="5" xfId="0" applyFont="1" applyBorder="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3" fillId="0" borderId="0" xfId="0" applyFont="1" applyAlignment="1">
      <alignment horizontal="center"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499481</xdr:colOff>
      <xdr:row>9</xdr:row>
      <xdr:rowOff>371707</xdr:rowOff>
    </xdr:from>
    <xdr:to>
      <xdr:col>10</xdr:col>
      <xdr:colOff>3771001</xdr:colOff>
      <xdr:row>9</xdr:row>
      <xdr:rowOff>1154027</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31371" y="2323170"/>
          <a:ext cx="3271520" cy="7823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2" zoomScaleNormal="82" zoomScalePageLayoutView="140" workbookViewId="0">
      <selection activeCell="A12" sqref="A12:K12"/>
    </sheetView>
  </sheetViews>
  <sheetFormatPr baseColWidth="10" defaultColWidth="10.875" defaultRowHeight="13.5" x14ac:dyDescent="0.25"/>
  <cols>
    <col min="1" max="1" width="7.875" style="56" customWidth="1"/>
    <col min="2" max="2" width="21" style="56" customWidth="1"/>
    <col min="3" max="3" width="21.25" style="56" customWidth="1"/>
    <col min="4" max="4" width="18.5" style="56" customWidth="1"/>
    <col min="5" max="5" width="13.125" style="56" customWidth="1"/>
    <col min="6" max="6" width="28.25" style="56" customWidth="1"/>
    <col min="7" max="7" width="20.5" style="56" customWidth="1"/>
    <col min="8" max="8" width="28.625" style="56" customWidth="1"/>
    <col min="9" max="9" width="20.5" style="56" customWidth="1"/>
    <col min="10" max="10" width="34.875" style="59" customWidth="1"/>
    <col min="11" max="11" width="56.5" style="59" customWidth="1"/>
    <col min="12" max="12" width="20.375" style="56" customWidth="1"/>
    <col min="13" max="13" width="14.5" style="56" customWidth="1"/>
    <col min="14" max="16384" width="10.875" style="56"/>
  </cols>
  <sheetData>
    <row r="1" spans="1:16" ht="16.5" thickBot="1" x14ac:dyDescent="0.3">
      <c r="A1" s="55"/>
      <c r="B1" s="55"/>
      <c r="C1" s="55"/>
      <c r="D1" s="55"/>
      <c r="F1" s="55"/>
      <c r="G1" s="55"/>
      <c r="H1" s="57"/>
      <c r="I1" s="57"/>
      <c r="J1" s="24"/>
      <c r="K1" s="24"/>
    </row>
    <row r="2" spans="1:16" ht="15.75" x14ac:dyDescent="0.25">
      <c r="A2" s="55"/>
      <c r="B2" s="58" t="s">
        <v>0</v>
      </c>
      <c r="C2" s="86" t="s">
        <v>22</v>
      </c>
      <c r="D2" s="87"/>
      <c r="F2" s="79" t="s">
        <v>1</v>
      </c>
      <c r="G2" s="80"/>
      <c r="H2" s="57"/>
      <c r="I2" s="57"/>
      <c r="J2" s="24"/>
    </row>
    <row r="3" spans="1:16" ht="15.75" x14ac:dyDescent="0.25">
      <c r="A3" s="55"/>
      <c r="B3" s="60" t="s">
        <v>9</v>
      </c>
      <c r="C3" s="88">
        <v>5</v>
      </c>
      <c r="D3" s="89"/>
      <c r="F3" s="81"/>
      <c r="G3" s="82"/>
      <c r="H3" s="57"/>
      <c r="I3" s="57"/>
      <c r="J3" s="24"/>
    </row>
    <row r="4" spans="1:16" ht="15.75" x14ac:dyDescent="0.25">
      <c r="A4" s="55"/>
      <c r="B4" s="60" t="s">
        <v>55</v>
      </c>
      <c r="C4" s="90" t="s">
        <v>150</v>
      </c>
      <c r="D4" s="91"/>
      <c r="E4" s="55"/>
      <c r="F4" s="61" t="s">
        <v>56</v>
      </c>
      <c r="G4" s="62" t="s">
        <v>57</v>
      </c>
      <c r="H4" s="57"/>
      <c r="I4" s="57"/>
      <c r="J4" s="24"/>
      <c r="K4" s="24"/>
    </row>
    <row r="5" spans="1:16" ht="16.5" thickBot="1" x14ac:dyDescent="0.3">
      <c r="A5" s="55"/>
      <c r="B5" s="63" t="s">
        <v>2</v>
      </c>
      <c r="C5" s="92" t="s">
        <v>149</v>
      </c>
      <c r="D5" s="93"/>
      <c r="E5" s="55"/>
      <c r="F5" s="64" t="str">
        <f>IF(G4="Recurso","Motor del recurso","")</f>
        <v>Motor del recurso</v>
      </c>
      <c r="G5" s="64" t="s">
        <v>152</v>
      </c>
      <c r="H5" s="57"/>
      <c r="I5" s="65"/>
      <c r="J5" s="24"/>
      <c r="K5" s="24"/>
    </row>
    <row r="6" spans="1:16" ht="16.5" thickBot="1" x14ac:dyDescent="0.3">
      <c r="A6" s="55"/>
      <c r="B6" s="55"/>
      <c r="C6" s="55"/>
      <c r="D6" s="55"/>
      <c r="E6" s="66"/>
      <c r="F6" s="55"/>
      <c r="G6" s="55"/>
      <c r="H6" s="57"/>
      <c r="I6" s="57"/>
      <c r="J6" s="24"/>
      <c r="K6" s="24"/>
    </row>
    <row r="7" spans="1:16" ht="15" customHeight="1" x14ac:dyDescent="0.25">
      <c r="A7" s="55"/>
      <c r="B7" s="17" t="s">
        <v>41</v>
      </c>
      <c r="C7" s="1" t="s">
        <v>151</v>
      </c>
      <c r="D7" s="67" t="s">
        <v>40</v>
      </c>
      <c r="F7" s="55"/>
      <c r="G7" s="55"/>
      <c r="H7" s="55"/>
      <c r="I7" s="55"/>
      <c r="J7" s="24"/>
      <c r="K7" s="24"/>
    </row>
    <row r="8" spans="1:16" s="72" customFormat="1" ht="16.5" thickBot="1" x14ac:dyDescent="0.3">
      <c r="A8" s="68"/>
      <c r="B8" s="68"/>
      <c r="C8" s="68"/>
      <c r="D8" s="69"/>
      <c r="E8" s="69"/>
      <c r="F8" s="83" t="s">
        <v>63</v>
      </c>
      <c r="G8" s="84"/>
      <c r="H8" s="84"/>
      <c r="I8" s="85"/>
      <c r="J8" s="70"/>
      <c r="K8" s="71"/>
      <c r="L8" s="56"/>
      <c r="M8" s="56"/>
      <c r="N8" s="56"/>
      <c r="O8" s="56"/>
      <c r="P8" s="56"/>
    </row>
    <row r="9" spans="1:16" ht="26.25" thickBot="1" x14ac:dyDescent="0.3">
      <c r="A9" s="15" t="s">
        <v>3</v>
      </c>
      <c r="B9" s="75" t="s">
        <v>10</v>
      </c>
      <c r="C9" s="6" t="s">
        <v>4</v>
      </c>
      <c r="D9" s="6" t="s">
        <v>5</v>
      </c>
      <c r="E9" s="6" t="s">
        <v>6</v>
      </c>
      <c r="F9" s="49" t="s">
        <v>62</v>
      </c>
      <c r="G9" s="49" t="s">
        <v>60</v>
      </c>
      <c r="H9" s="49" t="s">
        <v>61</v>
      </c>
      <c r="I9" s="49" t="s">
        <v>138</v>
      </c>
      <c r="J9" s="7" t="s">
        <v>7</v>
      </c>
      <c r="K9" s="8" t="s">
        <v>8</v>
      </c>
    </row>
    <row r="10" spans="1:16" s="71" customFormat="1" ht="120" customHeight="1" x14ac:dyDescent="0.25">
      <c r="A10" s="2" t="str">
        <f>IF(OR(B10&lt;&gt;"",J10&lt;&gt;""),"IMG01","")</f>
        <v>IMG01</v>
      </c>
      <c r="B10" s="78" t="s">
        <v>153</v>
      </c>
      <c r="C10" s="9" t="str">
        <f>IF(OR(B10&lt;&gt;"",J10&lt;&gt;""),IF($G$4="Recurso",CONCATENATE($G$4," ",$G$5),$G$4),"")</f>
        <v>Recurso F6b</v>
      </c>
      <c r="D10" s="3" t="s">
        <v>154</v>
      </c>
      <c r="E10" s="3" t="s">
        <v>147</v>
      </c>
      <c r="F10" s="3" t="str">
        <f>IF(OR(B10&lt;&gt;"",J10&lt;&gt;""),CONCATENATE($C$7,"_",$A10,IF($G$4="Cuaderno de Estudio","_small",CONCATENATE(IF(I10="","","n"),IF(LEFT($G$5,1)="F",".jpg",".png")))),"")</f>
        <v>MA_05_03_CO_REC200_IMG01.jpg</v>
      </c>
      <c r="G10" s="3" t="str">
        <f>IF(F10&lt;&gt;"",IF($G$4="Recurso",IF(LEFT($G$5,1)="M",VLOOKUP($G$5,'Definición técnica de imagenes'!$A$3:$G$17,5,FALSE),IF($G$5="F1",'Definición técnica de imagenes'!$E$15,'Definición técnica de imagenes'!$F$13)),'Definición técnica de imagenes'!$E$16),"")</f>
        <v>800 x 460 px</v>
      </c>
      <c r="H10" s="3" t="str">
        <f>IF(I10&lt;&gt;"",IF(OR(B10&lt;&gt;"",J10&lt;&gt;""),CONCATENATE($C$7,"_",$A10,IF($G$4="Cuaderno de Estudio","_zoom",CONCATENATE("a",IF(LEFT($G$5,1)="F",".jpg",".png")))),""),"")</f>
        <v/>
      </c>
      <c r="I10" s="3" t="str">
        <f>IF(OR(B10&lt;&gt;"",J10&lt;&gt;""),IF($G$4="Recurso",IF(LEFT($G$5,1)="M",VLOOKUP($G$5,'Definición técnica de imagenes'!$A$3:$G$17,6,FALSE),IF($G$5="F1","","")),'Definición técnica de imagenes'!$F$16),"")</f>
        <v/>
      </c>
      <c r="J10" s="51" t="s">
        <v>155</v>
      </c>
      <c r="K10" s="4"/>
    </row>
    <row r="11" spans="1:16" s="71" customFormat="1" ht="60.6" customHeight="1" x14ac:dyDescent="0.25">
      <c r="A11" s="2" t="s">
        <v>148</v>
      </c>
      <c r="B11" s="112">
        <v>210180640</v>
      </c>
      <c r="C11" s="9" t="str">
        <f t="shared" ref="C11:C22" si="0">IF(OR(B11&lt;&gt;"",J11&lt;&gt;""),IF($G$4="Recurso",CONCATENATE($G$4," ",$G$5),$G$4),"")</f>
        <v>Recurso F6b</v>
      </c>
      <c r="D11" s="3" t="s">
        <v>146</v>
      </c>
      <c r="E11" s="3" t="s">
        <v>147</v>
      </c>
      <c r="F11" s="3" t="str">
        <f t="shared" ref="F11:F74" si="1">IF(OR(B11&lt;&gt;"",J11&lt;&gt;""),CONCATENATE($C$7,"_",$A11,IF($G$4="Cuaderno de Estudio","_small",CONCATENATE(IF(I11="","","n"),IF(LEFT($G$5,1)="F",".jpg",".png")))),"")</f>
        <v>MA_05_03_CO_REC200_IMG02.jpg</v>
      </c>
      <c r="G11" s="3" t="str">
        <f>IF(F11&lt;&gt;"",IF($G$4="Recurso",IF(LEFT($G$5,1)="M",VLOOKUP($G$5,'Definición técnica de imagenes'!$A$3:$G$17,5,FALSE),IF($G$5="F1",'Definición técnica de imagenes'!$E$15,'Definición técnica de imagenes'!$F$13)),'Definición técnica de imagenes'!$E$16),"")</f>
        <v>800 x 460 px</v>
      </c>
      <c r="H11" s="3" t="str">
        <f t="shared" ref="H11:H74" si="2">IF(I11&lt;&gt;"",IF(OR(B11&lt;&gt;"",J11&lt;&gt;""),CONCATENATE($C$7,"_",$A11,IF($G$4="Cuaderno de Estudio","_zoom",CONCATENATE("a",IF(LEFT($G$5,1)="F",".jpg",".png")))),""),"")</f>
        <v/>
      </c>
      <c r="I11" s="3" t="str">
        <f>IF(OR(B11&lt;&gt;"",J11&lt;&gt;""),IF($G$4="Recurso",IF(LEFT($G$5,1)="M",VLOOKUP($G$5,'Definición técnica de imagenes'!$A$3:$G$17,6,FALSE),IF($G$5="F1","","")),'Definición técnica de imagenes'!$F$16),"")</f>
        <v/>
      </c>
      <c r="J11" s="51" t="s">
        <v>156</v>
      </c>
      <c r="K11" s="3"/>
    </row>
    <row r="12" spans="1:16" s="71" customFormat="1" ht="60.6" customHeight="1" x14ac:dyDescent="0.25">
      <c r="A12" s="2"/>
      <c r="B12" s="76"/>
      <c r="C12" s="9"/>
      <c r="D12" s="3"/>
      <c r="E12" s="3"/>
      <c r="F12" s="3"/>
      <c r="G12" s="3"/>
      <c r="H12" s="3"/>
      <c r="I12" s="3"/>
      <c r="J12" s="51"/>
      <c r="K12" s="4"/>
    </row>
    <row r="13" spans="1:16" s="71" customFormat="1" ht="60.6" customHeight="1" x14ac:dyDescent="0.25">
      <c r="A13" s="2"/>
      <c r="B13" s="77"/>
      <c r="C13" s="9"/>
      <c r="D13" s="3"/>
      <c r="E13" s="52"/>
      <c r="F13" s="3"/>
      <c r="G13" s="3"/>
      <c r="H13" s="3"/>
      <c r="I13" s="3"/>
      <c r="J13" s="51"/>
      <c r="K13" s="4"/>
    </row>
    <row r="14" spans="1:16" s="71" customFormat="1" ht="60.6" customHeight="1" x14ac:dyDescent="0.25">
      <c r="A14" s="2"/>
      <c r="B14" s="9"/>
      <c r="C14" s="9"/>
      <c r="D14" s="52"/>
      <c r="E14" s="52"/>
      <c r="F14" s="3"/>
      <c r="G14" s="3"/>
      <c r="H14" s="3"/>
      <c r="I14" s="3"/>
      <c r="J14" s="51"/>
      <c r="K14" s="4"/>
    </row>
    <row r="15" spans="1:16" s="71" customFormat="1" ht="60.6" customHeight="1" x14ac:dyDescent="0.25">
      <c r="A15" s="53"/>
      <c r="B15" s="9"/>
      <c r="C15" s="9"/>
      <c r="D15" s="52"/>
      <c r="E15" s="52"/>
      <c r="F15" s="3"/>
      <c r="G15" s="3"/>
      <c r="H15" s="3"/>
      <c r="I15" s="3"/>
      <c r="J15" s="51"/>
      <c r="K15" s="13"/>
    </row>
    <row r="16" spans="1:16" s="71" customFormat="1" ht="53.25" customHeight="1" x14ac:dyDescent="0.25">
      <c r="A16" s="2"/>
      <c r="B16" s="10"/>
      <c r="C16" s="9"/>
      <c r="D16" s="52"/>
      <c r="E16" s="52"/>
      <c r="F16" s="3"/>
      <c r="G16" s="3"/>
      <c r="H16" s="3"/>
      <c r="I16" s="3"/>
      <c r="J16" s="13"/>
      <c r="K16" s="73"/>
    </row>
    <row r="17" spans="1:11" s="71" customFormat="1" ht="160.5" customHeight="1" x14ac:dyDescent="0.25">
      <c r="A17" s="53"/>
      <c r="B17" s="9"/>
      <c r="C17" s="9"/>
      <c r="D17" s="52"/>
      <c r="E17" s="52"/>
      <c r="F17" s="3"/>
      <c r="G17" s="3"/>
      <c r="H17" s="3"/>
      <c r="I17" s="3"/>
      <c r="J17" s="54"/>
      <c r="K17" s="13"/>
    </row>
    <row r="18" spans="1:11" s="71" customFormat="1" ht="192.75" customHeight="1" x14ac:dyDescent="0.25">
      <c r="A18" s="53"/>
      <c r="B18" s="9"/>
      <c r="C18" s="9"/>
      <c r="D18" s="52"/>
      <c r="E18" s="52"/>
      <c r="F18" s="3"/>
      <c r="G18" s="3"/>
      <c r="H18" s="3"/>
      <c r="I18" s="3"/>
      <c r="J18" s="54"/>
      <c r="K18" s="13"/>
    </row>
    <row r="19" spans="1:11" s="71" customFormat="1" ht="27" customHeight="1" x14ac:dyDescent="0.25">
      <c r="A19" s="2"/>
      <c r="B19" s="14"/>
      <c r="C19" s="9"/>
      <c r="D19" s="3"/>
      <c r="E19" s="3"/>
      <c r="F19" s="3"/>
      <c r="G19" s="3"/>
      <c r="H19" s="3"/>
      <c r="I19" s="3"/>
      <c r="J19" s="13"/>
      <c r="K19" s="73"/>
    </row>
    <row r="20" spans="1:11" s="71" customFormat="1" x14ac:dyDescent="0.25">
      <c r="A20" s="2" t="str">
        <f t="shared" ref="A20:A30" si="3">IF(OR(B20&lt;&gt;"",J20&lt;&gt;""),CONCATENATE(LEFT(A19,3),IF(MID(A19,4,2)+1&lt;10,CONCATENATE("0",MID(A19,4,2)+1))),"")</f>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si="2"/>
        <v/>
      </c>
      <c r="I20" s="3" t="str">
        <f>IF(OR(B20&lt;&gt;"",J20&lt;&gt;""),IF($G$4="Recurso",IF(LEFT($G$5,1)="M",VLOOKUP($G$5,'Definición técnica de imagenes'!$A$3:$G$17,6,FALSE),IF($G$5="F1","","")),'Definición técnica de imagenes'!$F$16),"")</f>
        <v/>
      </c>
      <c r="J20" s="4"/>
      <c r="K20" s="13"/>
    </row>
    <row r="21" spans="1:11" s="71" customFormat="1" x14ac:dyDescent="0.25">
      <c r="A21" s="2" t="str">
        <f t="shared" si="3"/>
        <v/>
      </c>
      <c r="B21" s="74"/>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2"/>
        <v/>
      </c>
      <c r="I21" s="3" t="str">
        <f>IF(OR(B21&lt;&gt;"",J21&lt;&gt;""),IF($G$4="Recurso",IF(LEFT($G$5,1)="M",VLOOKUP($G$5,'Definición técnica de imagenes'!$A$3:$G$17,6,FALSE),IF($G$5="F1","","")),'Definición técnica de imagenes'!$F$16),"")</f>
        <v/>
      </c>
      <c r="J21" s="13"/>
      <c r="K21" s="13"/>
    </row>
    <row r="22" spans="1:11" s="71" customFormat="1" x14ac:dyDescent="0.25">
      <c r="A22" s="2" t="str">
        <f t="shared" si="3"/>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2"/>
        <v/>
      </c>
      <c r="I22" s="3" t="str">
        <f>IF(OR(B22&lt;&gt;"",J22&lt;&gt;""),IF($G$4="Recurso",IF(LEFT($G$5,1)="M",VLOOKUP($G$5,'Definición técnica de imagenes'!$A$3:$G$17,6,FALSE),IF($G$5="F1","","")),'Definición técnica de imagenes'!$F$16),"")</f>
        <v/>
      </c>
      <c r="J22" s="3"/>
      <c r="K22" s="4"/>
    </row>
    <row r="23" spans="1:11" s="71" customFormat="1" x14ac:dyDescent="0.25">
      <c r="A23" s="2" t="str">
        <f t="shared" si="3"/>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2"/>
        <v/>
      </c>
      <c r="I23" s="3" t="str">
        <f>IF(OR(B23&lt;&gt;"",J23&lt;&gt;""),IF($G$4="Recurso",IF(LEFT($G$5,1)="M",VLOOKUP($G$5,'Definición técnica de imagenes'!$A$3:$G$17,6,FALSE),IF($G$5="F1","","")),'Definición técnica de imagenes'!$F$16),"")</f>
        <v/>
      </c>
      <c r="J23" s="4"/>
      <c r="K23" s="4"/>
    </row>
    <row r="24" spans="1:11" s="71" customFormat="1" x14ac:dyDescent="0.25">
      <c r="A24" s="2" t="str">
        <f t="shared" si="3"/>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2"/>
        <v/>
      </c>
      <c r="I24" s="3" t="str">
        <f>IF(OR(B24&lt;&gt;"",J24&lt;&gt;""),IF($G$4="Recurso",IF(LEFT($G$5,1)="M",VLOOKUP($G$5,'Definición técnica de imagenes'!$A$3:$G$17,6,FALSE),IF($G$5="F1","","")),'Definición técnica de imagenes'!$F$16),"")</f>
        <v/>
      </c>
      <c r="J24" s="3"/>
      <c r="K24" s="3"/>
    </row>
    <row r="25" spans="1:11" s="71" customFormat="1" x14ac:dyDescent="0.25">
      <c r="A25" s="2" t="str">
        <f t="shared" si="3"/>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2"/>
        <v/>
      </c>
      <c r="I25" s="3" t="str">
        <f>IF(OR(B25&lt;&gt;"",J25&lt;&gt;""),IF($G$4="Recurso",IF(LEFT($G$5,1)="M",VLOOKUP($G$5,'Definición técnica de imagenes'!$A$3:$G$17,6,FALSE),IF($G$5="F1","","")),'Definición técnica de imagenes'!$F$16),"")</f>
        <v/>
      </c>
      <c r="J25" s="3"/>
      <c r="K25" s="4"/>
    </row>
    <row r="26" spans="1:11" s="71" customFormat="1" x14ac:dyDescent="0.25">
      <c r="A26" s="2" t="str">
        <f t="shared" si="3"/>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2"/>
        <v/>
      </c>
      <c r="I26" s="3" t="str">
        <f>IF(OR(B26&lt;&gt;"",J26&lt;&gt;""),IF($G$4="Recurso",IF(LEFT($G$5,1)="M",VLOOKUP($G$5,'Definición técnica de imagenes'!$A$3:$G$17,6,FALSE),IF($G$5="F1","","")),'Definición técnica de imagenes'!$F$16),"")</f>
        <v/>
      </c>
      <c r="J26" s="3"/>
      <c r="K26" s="4"/>
    </row>
    <row r="27" spans="1:11" s="71" customFormat="1" x14ac:dyDescent="0.25">
      <c r="A27" s="2" t="str">
        <f t="shared" si="3"/>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71" customFormat="1" x14ac:dyDescent="0.25">
      <c r="A28" s="2" t="str">
        <f t="shared" si="3"/>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71" customFormat="1" x14ac:dyDescent="0.25">
      <c r="A29" s="2" t="str">
        <f t="shared" si="3"/>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71" customFormat="1" x14ac:dyDescent="0.25">
      <c r="A30" s="2" t="str">
        <f t="shared" si="3"/>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71" customFormat="1" x14ac:dyDescent="0.25">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71" customFormat="1" x14ac:dyDescent="0.25">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71" customFormat="1" x14ac:dyDescent="0.25">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71" customFormat="1" x14ac:dyDescent="0.25">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71" customFormat="1" x14ac:dyDescent="0.25">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71" customFormat="1" x14ac:dyDescent="0.25">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71" customFormat="1" x14ac:dyDescent="0.25">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71" customFormat="1" x14ac:dyDescent="0.25">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71" customFormat="1" x14ac:dyDescent="0.25">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71" customFormat="1" x14ac:dyDescent="0.25">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71" customFormat="1" x14ac:dyDescent="0.25">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71" customFormat="1" x14ac:dyDescent="0.25">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71" customFormat="1" x14ac:dyDescent="0.25">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71" customFormat="1" x14ac:dyDescent="0.25">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71" customFormat="1" x14ac:dyDescent="0.25">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71" customFormat="1" x14ac:dyDescent="0.25">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71" customFormat="1" x14ac:dyDescent="0.25">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71" customFormat="1" x14ac:dyDescent="0.25">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71" customFormat="1" x14ac:dyDescent="0.25">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71" customFormat="1" x14ac:dyDescent="0.25">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71" customFormat="1" x14ac:dyDescent="0.25">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71" customFormat="1" x14ac:dyDescent="0.25">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71" customFormat="1" x14ac:dyDescent="0.25">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71" customFormat="1" x14ac:dyDescent="0.25">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71" customFormat="1" x14ac:dyDescent="0.25">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71" customFormat="1" x14ac:dyDescent="0.25">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71" customFormat="1" x14ac:dyDescent="0.25">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71" customFormat="1" x14ac:dyDescent="0.25">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71" customFormat="1" x14ac:dyDescent="0.25">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71" customFormat="1" x14ac:dyDescent="0.25">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71" customFormat="1" x14ac:dyDescent="0.25">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71" customFormat="1" x14ac:dyDescent="0.25">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71" customFormat="1" x14ac:dyDescent="0.25">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71" customFormat="1" x14ac:dyDescent="0.25">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71" customFormat="1" x14ac:dyDescent="0.25">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71" customFormat="1" x14ac:dyDescent="0.25">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71" customFormat="1" x14ac:dyDescent="0.25">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71" customFormat="1" x14ac:dyDescent="0.25">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71" customFormat="1" x14ac:dyDescent="0.25">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71" customFormat="1" x14ac:dyDescent="0.25">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71" customFormat="1" x14ac:dyDescent="0.25">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71" customFormat="1" x14ac:dyDescent="0.25">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71" customFormat="1" x14ac:dyDescent="0.25">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71" customFormat="1" x14ac:dyDescent="0.25">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71"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1"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1"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1"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1"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1"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1"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1"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1"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1"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1"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1"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1"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1"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1"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1"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1"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1"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1"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1"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1"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1"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1"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1"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1"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1"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1"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1"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1"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1"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1"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1"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1"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6" t="s">
        <v>39</v>
      </c>
      <c r="B1" s="97"/>
      <c r="C1" s="97"/>
      <c r="D1" s="97"/>
      <c r="E1" s="97"/>
      <c r="F1" s="98"/>
    </row>
    <row r="2" spans="1:11" x14ac:dyDescent="0.25">
      <c r="A2" s="23" t="s">
        <v>43</v>
      </c>
      <c r="B2" s="24"/>
      <c r="C2" s="99" t="s">
        <v>14</v>
      </c>
      <c r="D2" s="100"/>
      <c r="E2" s="101"/>
      <c r="F2" s="25"/>
    </row>
    <row r="3" spans="1:11" ht="63" x14ac:dyDescent="0.25">
      <c r="A3" s="26" t="s">
        <v>44</v>
      </c>
      <c r="B3" s="24"/>
      <c r="C3" s="105" t="s">
        <v>15</v>
      </c>
      <c r="D3" s="106"/>
      <c r="E3" s="107"/>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8" t="str">
        <f>CONCATENATE(H21,"_",I21,"_",J21,"_CO")</f>
        <v>LE_07_04_CO</v>
      </c>
      <c r="E5" s="109"/>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94" t="str">
        <f>CONCATENATE("SolicitudGrafica_",D5,".xls")</f>
        <v>SolicitudGrafica_LE_07_04_CO.xls</v>
      </c>
      <c r="E7" s="94"/>
      <c r="F7" s="95"/>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6" t="s">
        <v>42</v>
      </c>
      <c r="B13" s="97"/>
      <c r="C13" s="97"/>
      <c r="D13" s="97"/>
      <c r="E13" s="97"/>
      <c r="F13" s="98"/>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9" t="s">
        <v>50</v>
      </c>
      <c r="D15" s="100"/>
      <c r="E15" s="100"/>
      <c r="F15" s="101"/>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102" t="str">
        <f>CONCATENATE(H21,"_",I21,"_",J21,"_",K45)</f>
        <v>LE_07_04_REC10</v>
      </c>
      <c r="E17" s="103"/>
      <c r="F17" s="104"/>
      <c r="J17" s="16">
        <v>14</v>
      </c>
      <c r="K17" s="16">
        <v>14</v>
      </c>
    </row>
    <row r="18" spans="1:11" ht="79.5" thickBot="1" x14ac:dyDescent="0.3">
      <c r="A18" s="26" t="s">
        <v>49</v>
      </c>
      <c r="B18" s="24"/>
      <c r="C18" s="50" t="s">
        <v>145</v>
      </c>
      <c r="D18" s="94" t="str">
        <f>CONCATENATE("SolicitudGrafica_",D17,".xls")</f>
        <v>SolicitudGrafica_LE_07_04_REC10.xls</v>
      </c>
      <c r="E18" s="94"/>
      <c r="F18" s="95"/>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10" t="s">
        <v>57</v>
      </c>
      <c r="B1" s="110" t="s">
        <v>64</v>
      </c>
      <c r="C1" s="110" t="s">
        <v>65</v>
      </c>
      <c r="D1" s="110" t="s">
        <v>6</v>
      </c>
      <c r="E1" s="110" t="s">
        <v>66</v>
      </c>
      <c r="F1" s="110" t="s">
        <v>67</v>
      </c>
      <c r="G1" s="110" t="s">
        <v>68</v>
      </c>
      <c r="H1" s="111" t="s">
        <v>69</v>
      </c>
      <c r="I1" s="111"/>
      <c r="J1" s="111"/>
    </row>
    <row r="2" spans="1:11" x14ac:dyDescent="0.25">
      <c r="A2" s="110"/>
      <c r="B2" s="110"/>
      <c r="C2" s="110"/>
      <c r="D2" s="110"/>
      <c r="E2" s="110"/>
      <c r="F2" s="110"/>
      <c r="G2" s="110"/>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2015-04-09T02:04:42Z</dcterms:modified>
</cp:coreProperties>
</file>