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guion3.5ºREEMPLAZAR\"/>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0" i="1"/>
  <c r="F10" i="1"/>
  <c r="D18" i="2"/>
  <c r="D7" i="2"/>
  <c r="I11" i="1"/>
  <c r="F11" i="1"/>
  <c r="G11" i="1"/>
  <c r="H11"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1" i="1"/>
  <c r="C20" i="1"/>
  <c r="C21" i="1"/>
  <c r="C22" i="1"/>
  <c r="C10" i="1"/>
  <c r="F5" i="1"/>
  <c r="I21" i="2"/>
  <c r="K45" i="2"/>
  <c r="H21" i="2"/>
  <c r="J21" i="2"/>
  <c r="D17" i="2"/>
  <c r="D5" i="2"/>
  <c r="H10" i="1"/>
  <c r="G10" i="1"/>
</calcChain>
</file>

<file path=xl/sharedStrings.xml><?xml version="1.0" encoding="utf-8"?>
<sst xmlns="http://schemas.openxmlformats.org/spreadsheetml/2006/main" count="228" uniqueCount="157">
  <si>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</si>
  <si>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</si>
  <si>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</si>
  <si>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</si>
  <si>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</si>
  <si>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</si>
  <si>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</si>
  <si>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</si>
  <si>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</si>
  <si>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</si>
  <si>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</si>
  <si>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</si>
  <si>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</si>
  <si>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</si>
  <si>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</si>
  <si>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</si>
  <si>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</si>
  <si>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</si>
  <si>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</si>
  <si>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</si>
  <si>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</si>
  <si>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</si>
  <si>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</si>
  <si>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</si>
  <si>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</si>
  <si>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</si>
  <si>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</si>
  <si>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</si>
  <si>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</si>
  <si>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</si>
  <si>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</si>
  <si>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</si>
  <si>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</si>
  <si>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</si>
  <si>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</si>
  <si>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</si>
  <si>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</si>
  <si>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</si>
  <si>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</si>
  <si>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</si>
  <si>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</si>
  <si>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</si>
  <si>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</si>
  <si>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</si>
  <si>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</si>
  <si>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</si>
  <si>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</si>
  <si>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</si>
  <si>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</si>
  <si>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</si>
  <si>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</si>
  <si>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</si>
  <si>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</si>
  <si>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</si>
  <si>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</si>
  <si>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</si>
  <si>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</si>
  <si>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</si>
  <si>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</si>
  <si>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</si>
  <si>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</si>
  <si>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</si>
  <si>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</si>
  <si>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</si>
  <si>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</si>
  <si>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</si>
  <si>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</si>
  <si>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</si>
  <si>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</si>
  <si>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</si>
  <si>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</si>
  <si>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</si>
  <si>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</si>
  <si>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</si>
  <si>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</si>
  <si>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</si>
  <si>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</si>
  <si>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</si>
  <si>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</si>
  <si>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</si>
  <si>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</si>
  <si>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</si>
  <si>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</si>
  <si>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</si>
  <si>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</si>
  <si>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</si>
  <si>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</si>
  <si>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</si>
  <si>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</si>
  <si>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</si>
  <si>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</si>
  <si>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</si>
  <si>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</si>
  <si>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</si>
  <si>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</si>
  <si>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</si>
  <si>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</si>
  <si>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</si>
  <si>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</si>
  <si>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</si>
  <si>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</si>
  <si>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</si>
  <si>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</si>
  <si>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</si>
  <si>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</si>
  <si>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</si>
  <si>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</si>
  <si>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</si>
  <si>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</si>
  <si>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</si>
  <si>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</si>
  <si>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</si>
  <si>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</si>
  <si>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</si>
  <si>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</si>
  <si>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</si>
  <si>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</si>
  <si>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</si>
  <si>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</si>
  <si>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</si>
  <si>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</si>
  <si>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</si>
  <si>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</si>
  <si>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</si>
  <si>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</si>
  <si>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</si>
  <si>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</si>
  <si>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</si>
  <si>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</si>
  <si>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</si>
  <si>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</si>
  <si>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</si>
  <si>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</si>
  <si>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</si>
  <si>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</si>
  <si>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</si>
  <si>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</si>
  <si>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</si>
  <si>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</si>
  <si>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</si>
  <si>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</si>
  <si>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</si>
  <si>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</si>
  <si>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</si>
  <si>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</si>
  <si>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</si>
  <si>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</si>
  <si>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</si>
  <si>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IMG02</t>
  </si>
  <si>
    <t>Luisa Fernanda Nivia Romero</t>
  </si>
  <si>
    <t>La potenciación, la radicación y la logaritmación de números naturales</t>
  </si>
  <si>
    <t>F6b</t>
  </si>
  <si>
    <t>MA_05_03_CO_REC240</t>
  </si>
  <si>
    <t>Niño con gafas</t>
  </si>
  <si>
    <t>Ilustración. Modificar la fotografía 54507934. Ver columna de Observaciones</t>
  </si>
  <si>
    <t>Ilustración</t>
  </si>
  <si>
    <t>Cambiar los dos puntos por el signo de división con dos puntos y línea horizontal. Puede ser en un tablero digital.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</si>
</sst>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5" borderId="5" xfId="0" applyFont="1" applyFill="1" applyBorder="1" applyAlignment="1">
      <alignment horizontal="center" vertical="center" wrapText="1"/>
    </xf>
    <xf numFmtId="0" fontId="23" fillId="0" borderId="5" xfId="0" applyFont="1" applyBorder="1" applyAlignment="1">
      <alignment horizontal="left" vertical="center" indent="3"/>
    </xf>
    <xf numFmtId="0" fontId="23" fillId="0" borderId="5" xfId="0" applyFont="1" applyBorder="1" applyAlignment="1">
      <alignment horizontal="lef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882805</xdr:colOff>
      <xdr:row>10</xdr:row>
      <xdr:rowOff>220702</xdr:rowOff>
    </xdr:from>
    <xdr:to>
      <xdr:col>10</xdr:col>
      <xdr:colOff>1916616</xdr:colOff>
      <xdr:row>10</xdr:row>
      <xdr:rowOff>1676974</xdr:rowOff>
    </xdr:to>
    <xdr:pic>
      <xdr:nvPicPr>
        <xdr:cNvPr id="2" name="Imagen 1" descr="math"/>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14695" y="2938812"/>
          <a:ext cx="1033811" cy="145627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6" zoomScaleNormal="86" zoomScalePageLayoutView="140" workbookViewId="0">
      <selection activeCell="F11" sqref="F11"/>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5" t="s">
        <v>22</v>
      </c>
      <c r="D2" s="86"/>
      <c r="F2" s="78" t="s">
        <v>1</v>
      </c>
      <c r="G2" s="79"/>
      <c r="H2" s="57"/>
      <c r="I2" s="57"/>
      <c r="J2" s="24"/>
    </row>
    <row r="3" spans="1:16" ht="15.75" x14ac:dyDescent="0.25">
      <c r="A3" s="55"/>
      <c r="B3" s="60" t="s">
        <v>9</v>
      </c>
      <c r="C3" s="87">
        <v>5</v>
      </c>
      <c r="D3" s="88"/>
      <c r="F3" s="80"/>
      <c r="G3" s="81"/>
      <c r="H3" s="57"/>
      <c r="I3" s="57"/>
      <c r="J3" s="24"/>
    </row>
    <row r="4" spans="1:16" ht="15.75" x14ac:dyDescent="0.25">
      <c r="A4" s="55"/>
      <c r="B4" s="60" t="s">
        <v>55</v>
      </c>
      <c r="C4" s="89" t="s">
        <v>150</v>
      </c>
      <c r="D4" s="90"/>
      <c r="E4" s="55"/>
      <c r="F4" s="61" t="s">
        <v>56</v>
      </c>
      <c r="G4" s="62" t="s">
        <v>57</v>
      </c>
      <c r="H4" s="57"/>
      <c r="I4" s="57"/>
      <c r="J4" s="24"/>
      <c r="K4" s="24"/>
    </row>
    <row r="5" spans="1:16" ht="16.5" thickBot="1" x14ac:dyDescent="0.3">
      <c r="A5" s="55"/>
      <c r="B5" s="63" t="s">
        <v>2</v>
      </c>
      <c r="C5" s="91" t="s">
        <v>149</v>
      </c>
      <c r="D5" s="92"/>
      <c r="E5" s="55"/>
      <c r="F5" s="64" t="str">
        <f>IF(G4="Recurso","Motor del recurso","")</f>
        <v>Motor del recurso</v>
      </c>
      <c r="G5" s="64" t="s">
        <v>151</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152</v>
      </c>
      <c r="D7" s="67" t="s">
        <v>40</v>
      </c>
      <c r="F7" s="55"/>
      <c r="G7" s="55"/>
      <c r="H7" s="55"/>
      <c r="I7" s="55"/>
      <c r="J7" s="24"/>
      <c r="K7" s="24"/>
    </row>
    <row r="8" spans="1:16" s="72" customFormat="1" ht="16.5" thickBot="1" x14ac:dyDescent="0.3">
      <c r="A8" s="68"/>
      <c r="B8" s="68"/>
      <c r="C8" s="68"/>
      <c r="D8" s="69"/>
      <c r="E8" s="69"/>
      <c r="F8" s="82" t="s">
        <v>63</v>
      </c>
      <c r="G8" s="83"/>
      <c r="H8" s="83"/>
      <c r="I8" s="84"/>
      <c r="J8" s="70"/>
      <c r="K8" s="71"/>
      <c r="L8" s="56"/>
      <c r="M8" s="56"/>
      <c r="N8" s="56"/>
      <c r="O8" s="56"/>
      <c r="P8" s="56"/>
    </row>
    <row r="9" spans="1:16" ht="26.25" thickBot="1" x14ac:dyDescent="0.3">
      <c r="A9" s="15" t="s">
        <v>3</v>
      </c>
      <c r="B9" s="75" t="s">
        <v>10</v>
      </c>
      <c r="C9" s="6" t="s">
        <v>4</v>
      </c>
      <c r="D9" s="6" t="s">
        <v>5</v>
      </c>
      <c r="E9" s="6" t="s">
        <v>6</v>
      </c>
      <c r="F9" s="49" t="s">
        <v>62</v>
      </c>
      <c r="G9" s="49" t="s">
        <v>60</v>
      </c>
      <c r="H9" s="49" t="s">
        <v>61</v>
      </c>
      <c r="I9" s="49" t="s">
        <v>138</v>
      </c>
      <c r="J9" s="7" t="s">
        <v>7</v>
      </c>
      <c r="K9" s="8" t="s">
        <v>8</v>
      </c>
    </row>
    <row r="10" spans="1:16" s="71" customFormat="1" ht="60.6" customHeight="1" x14ac:dyDescent="0.25">
      <c r="A10" s="2" t="str">
        <f>IF(OR(B10&lt;&gt;"",J10&lt;&gt;""),"IMG01","")</f>
        <v>IMG01</v>
      </c>
      <c r="B10" s="111">
        <v>140804965</v>
      </c>
      <c r="C10" s="9" t="str">
        <f>IF(OR(B10&lt;&gt;"",J10&lt;&gt;""),IF($G$4="Recurso",CONCATENATE($G$4," ",$G$5),$G$4),"")</f>
        <v>Recurso F6b</v>
      </c>
      <c r="D10" s="3" t="s">
        <v>146</v>
      </c>
      <c r="E10" s="3" t="s">
        <v>147</v>
      </c>
      <c r="F10" s="3" t="str">
        <f>IF(OR(B10&lt;&gt;"",J10&lt;&gt;""),CONCATENATE($C$7,"_",$A10,IF($G$4="Cuaderno de Estudio","_small",CONCATENATE(IF(I10="","","n"),IF(LEFT($G$5,1)="F",".jpg",".png")))),"")</f>
        <v>MA_05_03_CO_REC240_IMG01.jpg</v>
      </c>
      <c r="G10" s="3" t="str">
        <f>IF(F10&lt;&gt;"",IF($G$4="Recurso",IF(LEFT($G$5,1)="M",VLOOKUP($G$5,'Definición técnica de imagenes'!$A$3:$G$17,5,FALSE),IF($G$5="F1",'Definición técnica de imagenes'!$E$15,'Definición técnica de imagenes'!$F$13)),'Definición técnica de imagenes'!$E$16),"")</f>
        <v>800 x 460 px</v>
      </c>
      <c r="H10" s="3" t="str">
        <f>IF(I10&lt;&gt;"",IF(OR(B10&lt;&gt;"",J10&lt;&gt;""),CONCATENATE($C$7,"_",$A10,IF($G$4="Cuaderno de Estudio","_zoom",CONCATENATE("a",IF(LEFT($G$5,1)="F",".jpg",".png")))),""),"")</f>
        <v/>
      </c>
      <c r="I10" s="3" t="str">
        <f>IF(OR(B10&lt;&gt;"",J10&lt;&gt;""),IF($G$4="Recurso",IF(LEFT($G$5,1)="M",VLOOKUP($G$5,'Definición técnica de imagenes'!$A$3:$G$17,6,FALSE),IF($G$5="F1","","")),'Definición técnica de imagenes'!$F$16),"")</f>
        <v/>
      </c>
      <c r="J10" s="51" t="s">
        <v>153</v>
      </c>
      <c r="K10" s="4"/>
    </row>
    <row r="11" spans="1:16" s="71" customFormat="1" ht="150" customHeight="1" x14ac:dyDescent="0.25">
      <c r="A11" s="2" t="s">
        <v>148</v>
      </c>
      <c r="B11" s="112" t="s">
        <v>154</v>
      </c>
      <c r="C11" s="9" t="str">
        <f t="shared" ref="C11:C22" si="0">IF(OR(B11&lt;&gt;"",J11&lt;&gt;""),IF($G$4="Recurso",CONCATENATE($G$4," ",$G$5),$G$4),"")</f>
        <v>Recurso F6b</v>
      </c>
      <c r="D11" s="3" t="s">
        <v>155</v>
      </c>
      <c r="E11" s="3" t="s">
        <v>147</v>
      </c>
      <c r="F11" s="3" t="str">
        <f t="shared" ref="F11:F74" si="1">IF(OR(B11&lt;&gt;"",J11&lt;&gt;""),CONCATENATE($C$7,"_",$A11,IF($G$4="Cuaderno de Estudio","_small",CONCATENATE(IF(I11="","","n"),IF(LEFT($G$5,1)="F",".jpg",".png")))),"")</f>
        <v>MA_05_03_CO_REC240_IMG02.jpg</v>
      </c>
      <c r="G11" s="3" t="str">
        <f>IF(F11&lt;&gt;"",IF($G$4="Recurso",IF(LEFT($G$5,1)="M",VLOOKUP($G$5,'Definición técnica de imagenes'!$A$3:$G$17,5,FALSE),IF($G$5="F1",'Definición técnica de imagenes'!$E$15,'Definición técnica de imagenes'!$F$13)),'Definición técnica de imagenes'!$E$16),"")</f>
        <v>800 x 460 px</v>
      </c>
      <c r="H11" s="3" t="str">
        <f t="shared" ref="H11:H74" si="2">IF(I11&lt;&gt;"",IF(OR(B11&lt;&gt;"",J11&lt;&gt;""),CONCATENATE($C$7,"_",$A11,IF($G$4="Cuaderno de Estudio","_zoom",CONCATENATE("a",IF(LEFT($G$5,1)="F",".jpg",".png")))),""),"")</f>
        <v/>
      </c>
      <c r="I11" s="3" t="str">
        <f>IF(OR(B11&lt;&gt;"",J11&lt;&gt;""),IF($G$4="Recurso",IF(LEFT($G$5,1)="M",VLOOKUP($G$5,'Definición técnica de imagenes'!$A$3:$G$17,6,FALSE),IF($G$5="F1","","")),'Definición técnica de imagenes'!$F$16),"")</f>
        <v/>
      </c>
      <c r="J11" s="51" t="s">
        <v>156</v>
      </c>
      <c r="K11" s="3"/>
    </row>
    <row r="12" spans="1:16" s="71" customFormat="1" ht="60.6" customHeight="1" x14ac:dyDescent="0.25">
      <c r="A12" s="2"/>
      <c r="B12" s="76"/>
      <c r="C12" s="9"/>
      <c r="D12" s="3"/>
      <c r="E12" s="3"/>
      <c r="F12" s="3"/>
      <c r="G12" s="3"/>
      <c r="H12" s="3"/>
      <c r="I12" s="3"/>
      <c r="J12" s="51"/>
      <c r="K12" s="4"/>
    </row>
    <row r="13" spans="1:16" s="71" customFormat="1" ht="60.6" customHeight="1" x14ac:dyDescent="0.25">
      <c r="A13" s="2"/>
      <c r="B13" s="77"/>
      <c r="C13" s="9"/>
      <c r="D13" s="3"/>
      <c r="E13" s="52"/>
      <c r="F13" s="3"/>
      <c r="G13" s="3"/>
      <c r="H13" s="3"/>
      <c r="I13" s="3"/>
      <c r="J13" s="51"/>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c r="B15" s="9"/>
      <c r="C15" s="9"/>
      <c r="D15" s="52"/>
      <c r="E15" s="52"/>
      <c r="F15" s="3"/>
      <c r="G15" s="3"/>
      <c r="H15" s="3"/>
      <c r="I15" s="3"/>
      <c r="J15" s="51"/>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ref="A20:A30" si="3">IF(OR(B20&lt;&gt;"",J20&lt;&gt;""),CONCATENATE(LEFT(A19,3),IF(MID(A19,4,2)+1&lt;10,CONCATENATE("0",MID(A19,4,2)+1))),"")</f>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1" customFormat="1" x14ac:dyDescent="0.25">
      <c r="A21" s="2" t="str">
        <f t="shared" si="3"/>
        <v/>
      </c>
      <c r="B21" s="74"/>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1" customFormat="1" x14ac:dyDescent="0.25">
      <c r="A22" s="2" t="str">
        <f t="shared" si="3"/>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1" customFormat="1" x14ac:dyDescent="0.25">
      <c r="A23" s="2" t="str">
        <f t="shared" si="3"/>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1" customFormat="1" x14ac:dyDescent="0.25">
      <c r="A24" s="2" t="str">
        <f t="shared" si="3"/>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1" customFormat="1" x14ac:dyDescent="0.25">
      <c r="A25" s="2" t="str">
        <f t="shared" si="3"/>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1" customFormat="1" x14ac:dyDescent="0.25">
      <c r="A26" s="2" t="str">
        <f t="shared" si="3"/>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1" customFormat="1" x14ac:dyDescent="0.25">
      <c r="A27" s="2" t="str">
        <f t="shared" si="3"/>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1" customFormat="1" x14ac:dyDescent="0.25">
      <c r="A28" s="2" t="str">
        <f t="shared" si="3"/>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1" customFormat="1" x14ac:dyDescent="0.25">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1" customFormat="1" x14ac:dyDescent="0.25">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5" t="s">
        <v>39</v>
      </c>
      <c r="B1" s="96"/>
      <c r="C1" s="96"/>
      <c r="D1" s="96"/>
      <c r="E1" s="96"/>
      <c r="F1" s="97"/>
    </row>
    <row r="2" spans="1:11" x14ac:dyDescent="0.25">
      <c r="A2" s="23" t="s">
        <v>43</v>
      </c>
      <c r="B2" s="24"/>
      <c r="C2" s="98" t="s">
        <v>14</v>
      </c>
      <c r="D2" s="99"/>
      <c r="E2" s="100"/>
      <c r="F2" s="25"/>
    </row>
    <row r="3" spans="1:11" ht="63" x14ac:dyDescent="0.25">
      <c r="A3" s="26" t="s">
        <v>44</v>
      </c>
      <c r="B3" s="24"/>
      <c r="C3" s="104" t="s">
        <v>15</v>
      </c>
      <c r="D3" s="105"/>
      <c r="E3" s="106"/>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7" t="str">
        <f>CONCATENATE(H21,"_",I21,"_",J21,"_CO")</f>
        <v>LE_07_04_CO</v>
      </c>
      <c r="E5" s="108"/>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93" t="str">
        <f>CONCATENATE("SolicitudGrafica_",D5,".xls")</f>
        <v>SolicitudGrafica_LE_07_04_CO.xls</v>
      </c>
      <c r="E7" s="93"/>
      <c r="F7" s="94"/>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5" t="s">
        <v>42</v>
      </c>
      <c r="B13" s="96"/>
      <c r="C13" s="96"/>
      <c r="D13" s="96"/>
      <c r="E13" s="96"/>
      <c r="F13" s="97"/>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8" t="s">
        <v>50</v>
      </c>
      <c r="D15" s="99"/>
      <c r="E15" s="99"/>
      <c r="F15" s="100"/>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101" t="str">
        <f>CONCATENATE(H21,"_",I21,"_",J21,"_",K45)</f>
        <v>LE_07_04_REC10</v>
      </c>
      <c r="E17" s="102"/>
      <c r="F17" s="103"/>
      <c r="J17" s="16">
        <v>14</v>
      </c>
      <c r="K17" s="16">
        <v>14</v>
      </c>
    </row>
    <row r="18" spans="1:11" ht="79.5" thickBot="1" x14ac:dyDescent="0.3">
      <c r="A18" s="26" t="s">
        <v>49</v>
      </c>
      <c r="B18" s="24"/>
      <c r="C18" s="50" t="s">
        <v>145</v>
      </c>
      <c r="D18" s="93" t="str">
        <f>CONCATENATE("SolicitudGrafica_",D17,".xls")</f>
        <v>SolicitudGrafica_LE_07_04_REC10.xls</v>
      </c>
      <c r="E18" s="93"/>
      <c r="F18" s="94"/>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9" t="s">
        <v>57</v>
      </c>
      <c r="B1" s="109" t="s">
        <v>64</v>
      </c>
      <c r="C1" s="109" t="s">
        <v>65</v>
      </c>
      <c r="D1" s="109" t="s">
        <v>6</v>
      </c>
      <c r="E1" s="109" t="s">
        <v>66</v>
      </c>
      <c r="F1" s="109" t="s">
        <v>67</v>
      </c>
      <c r="G1" s="109" t="s">
        <v>68</v>
      </c>
      <c r="H1" s="110" t="s">
        <v>69</v>
      </c>
      <c r="I1" s="110"/>
      <c r="J1" s="110"/>
    </row>
    <row r="2" spans="1:11" x14ac:dyDescent="0.25">
      <c r="A2" s="109"/>
      <c r="B2" s="109"/>
      <c r="C2" s="109"/>
      <c r="D2" s="109"/>
      <c r="E2" s="109"/>
      <c r="F2" s="109"/>
      <c r="G2" s="109"/>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2015-04-09T02:11:50Z</dcterms:modified>
</cp:coreProperties>
</file>