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Liliana\Documents\Miga\Planeta\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30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fileRecoveryPr repairLoad="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H36" i="1"/>
  <c r="H35" i="1"/>
  <c r="H34" i="1"/>
  <c r="H33" i="1"/>
  <c r="H32" i="1"/>
  <c r="H31" i="1"/>
  <c r="H30" i="1"/>
  <c r="H29" i="1"/>
  <c r="H28" i="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<sst xmlns="http://schemas.openxmlformats.org/spreadsheetml/2006/main" count="485" uniqueCount="248">
  <si>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</si>
  <si>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</si>
  <si>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</si>
  <si>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</si>
  <si>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</si>
  <si>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</si>
  <si>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</si>
  <si>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</si>
  <si>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</si>
  <si>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</si>
  <si>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</si>
  <si>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</si>
  <si>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</si>
  <si>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</si>
  <si>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</si>
  <si>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</si>
  <si>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</si>
  <si>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</si>
  <si>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</si>
  <si>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</si>
  <si>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</si>
  <si>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</si>
  <si>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</si>
  <si>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</si>
  <si>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</si>
  <si>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</si>
  <si>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</si>
  <si>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</si>
  <si>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</si>
  <si>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</si>
  <si>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</si>
  <si>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</si>
  <si>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</si>
  <si>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</si>
  <si>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</si>
  <si>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</si>
  <si>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</si>
  <si>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</si>
  <si>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</si>
  <si>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</si>
  <si>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</si>
  <si>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</si>
  <si>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</si>
  <si>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</si>
  <si>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</si>
  <si>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</si>
  <si>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</si>
  <si>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</si>
  <si>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</si>
  <si>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</si>
  <si>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</si>
  <si>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</si>
  <si>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</si>
  <si>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</si>
  <si>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</si>
  <si>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</si>
  <si>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</si>
  <si>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</si>
  <si>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</si>
  <si>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</si>
  <si>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</si>
  <si>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</si>
  <si>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</si>
  <si>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</si>
  <si>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</si>
  <si>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</si>
  <si>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</si>
  <si>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</si>
  <si>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</si>
  <si>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</si>
  <si>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</si>
  <si>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</si>
  <si>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</si>
  <si>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</si>
  <si>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</si>
  <si>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</si>
  <si>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</si>
  <si>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</si>
  <si>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</si>
  <si>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</si>
  <si>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</si>
  <si>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</si>
  <si>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</si>
  <si>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</si>
  <si>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</si>
  <si>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</si>
  <si>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</si>
  <si>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</si>
  <si>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</si>
  <si>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</si>
  <si>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</si>
  <si>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</si>
  <si>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</si>
  <si>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</si>
  <si>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</si>
  <si>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</si>
  <si>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</si>
  <si>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</si>
  <si>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</si>
  <si>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</si>
  <si>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</si>
  <si>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</si>
  <si>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</si>
  <si>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</si>
  <si>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</si>
  <si>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</si>
  <si>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</si>
  <si>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</si>
  <si>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</si>
  <si>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</si>
  <si>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</si>
  <si>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</si>
  <si>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</si>
  <si>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</si>
  <si>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</si>
  <si>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</si>
  <si>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</si>
  <si>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</si>
  <si>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</si>
  <si>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</si>
  <si>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</si>
  <si>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</si>
  <si>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</si>
  <si>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</si>
  <si>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</si>
  <si>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</si>
  <si>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</si>
  <si>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</si>
  <si>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</si>
  <si>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</si>
  <si>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</si>
  <si>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</si>
  <si>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</si>
  <si>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</si>
  <si>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</si>
  <si>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</si>
  <si>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</si>
  <si>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</si>
  <si>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</si>
  <si>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</si>
  <si>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</si>
  <si>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</si>
  <si>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</si>
  <si>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</si>
  <si>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</si>
  <si>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</si>
  <si>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</si>
  <si>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</si>
  <si>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</si>
  <si>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</si>
  <si>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</si>
  <si>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</si>
  <si>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</si>
  <si>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</si>
  <si>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</si>
  <si>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</si>
  <si>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</si>
  <si>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</si>
  <si>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</si>
  <si>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</si>
  <si>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</si>
  <si>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</si>
  <si>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</si>
  <si>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</si>
  <si>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</si>
  <si>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</si>
  <si>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</si>
  <si>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</si>
  <si>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</si>
  <si>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</si>
  <si>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</si>
  <si>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</si>
  <si>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</si>
  <si>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</si>
  <si>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</si>
  <si>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</si>
  <si>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</si>
  <si>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</si>
  <si>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</si>
  <si>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</si>
  <si>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</si>
  <si>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</si>
  <si>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</si>
  <si>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</si>
  <si>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</si>
  <si>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</si>
  <si>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</si>
  <si>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Cuerpos geométricos</t>
  </si>
  <si>
    <t>Cristian Bello</t>
  </si>
  <si>
    <t>MA_09_11_CO_REC70</t>
  </si>
  <si>
    <t>Ilustración</t>
  </si>
  <si>
    <t>No se pudo cambiar el tamaño porque la imagen original es más alta que ancha, y si se cambia la proporción se afectan las propiedades geométricas de los sólidos</t>
  </si>
  <si>
    <t>http://imag.malavida.com/articulos/normal-size/una-coleccion-de-cubos-de-rubik.jpg</t>
  </si>
  <si>
    <t>Fotografía</t>
  </si>
  <si>
    <t>http://www.imprentaonline24.es/img/cms/calendario_de_mesa.jpg</t>
  </si>
  <si>
    <t>http://www.maskecubos.com/en/39-cubes</t>
  </si>
  <si>
    <t>http://www.curiosidades.guru/wp-content/uploads/2015/06/AAc6FaF.jpg</t>
  </si>
  <si>
    <t>Mosaico que contiene diferentes sólidos platónicos vistos como cubos de Rubik. Es posible incluir otro tipo de referencia real en que aparezcan poliedros de todo tipo.</t>
  </si>
  <si>
    <t>Mosaico de tres cubos de Rubilk</t>
  </si>
  <si>
    <t>http://g04.s.alicdn.com/kf/HTB1M98JKFXXXXaDXVXXq6xXFXXXH/Wall-calendar-table-calendar-printable-desk-calendar.jpg</t>
  </si>
  <si>
    <t>Agenda calendario en el que los banderines, postit, y anotador tienen forma de prisma.</t>
  </si>
  <si>
    <t>www.shutterstock.com/es/pic-15911185/stock-vector.html</t>
  </si>
  <si>
    <t>Archivo de sólidos platónicos tomado de Aula Planeta, ESO 3, Los poliedros y los cuerpos de revolución</t>
  </si>
  <si>
    <t>DodecaedroPoly</t>
  </si>
  <si>
    <t>Captura de pantalla del software Poly Pro, para un dodecaedro</t>
  </si>
  <si>
    <t>http://www.tuexperto.com/wp-content/uploads/2015/12/Calendario-2016-05.jpg</t>
  </si>
  <si>
    <t>Calendario dodecaedro</t>
  </si>
  <si>
    <t>stock-vector-colorful-set-of-geometric-shapes-platonic-solids-vector-illustration-117150046</t>
  </si>
  <si>
    <t>Ilustraciones y nombes de sólidos platónicos tomada de ShutterStocks</t>
  </si>
  <si>
    <t>https://lh3.googleusercontent.com/CFQHax1EaTyHwtQHeOCX8jUUSXKfBI6OWPHsxP_7ABfphesIcct3OBb0DYRV6JyMEi7agw=s159</t>
  </si>
  <si>
    <t>Desarrollo plano de un dodecaedro</t>
  </si>
  <si>
    <t>https://lh3.googleusercontent.com/3vYaG7P8jQJgNxct86l9smZr8WvhMqRO4u1NdjbxD2H8a07_-I4043XoVmdgtNDk3Dnc=s85</t>
  </si>
  <si>
    <t>Desarrollo plano de un dodecaedro rómbico</t>
  </si>
  <si>
    <t>https://lh3.googleusercontent.com/aWnk9t20aWaPog2t1oRrun_5_Jw_xvY7K0IjtUIh3xX7pfG44qWj5JqpTN8tRMGhJSFkQU4=s85</t>
  </si>
  <si>
    <t>Mosaico del desarrollo plano de los cinco sólidos platónicos</t>
  </si>
  <si>
    <t>https://lh3.googleusercontent.com/iq5xdMXyJuX5j_UcIP3KQQW6MMEUbmjwezArvF2K0dOmSvO713Pr7jCVps2UeR2jPGCU5Cw=s85</t>
  </si>
  <si>
    <t>Icosaedro triakis</t>
  </si>
  <si>
    <t>http://www.jugandoacrecer.es/943-large_default/maxi-tizas-colores-triangulares.jpg</t>
  </si>
  <si>
    <t>Apilamiento de crayones triangulares nuevos</t>
  </si>
  <si>
    <t>Se requiere que los crayones sean triangulares y no hayan sido "tajados en la punta. Que conserven su carácter prisma-pirámide en cuerpo y punta</t>
  </si>
  <si>
    <t>MT_09_08_img20_small</t>
  </si>
  <si>
    <t>Tomado de Aula Planeta</t>
  </si>
  <si>
    <t>Mosaico de prismas</t>
  </si>
  <si>
    <t>https://encrypted-tbn0.gstatic.com/images?q=tbn:ANd9GcTc2c8g5tfnhlxyo5mMMyz_frKNzGMbPoVPNDl-ujCGXuLX7X9eGw</t>
  </si>
  <si>
    <t>Calendario de mesa estándar</t>
  </si>
  <si>
    <t>Se requiere que sea un prisma con base cuadrilátera cóncava</t>
  </si>
  <si>
    <t>MT_09_08_img4_small</t>
  </si>
  <si>
    <t>Prismas con base cóncava</t>
  </si>
  <si>
    <t>MT_09_08_img5_small</t>
  </si>
  <si>
    <t>Prisma cóncavo-convexo</t>
  </si>
  <si>
    <t>MT_09_08_img19_small</t>
  </si>
  <si>
    <t>Prismas translúcidos</t>
  </si>
  <si>
    <t>MT_09_08_img21_small</t>
  </si>
  <si>
    <t>Prisma y desarrollo plano de un prisma hexagonal</t>
  </si>
  <si>
    <t>MT_09_08_img18_small</t>
  </si>
  <si>
    <t>Elementos de un prisma</t>
  </si>
  <si>
    <t>MT_09_08_img26_small</t>
  </si>
  <si>
    <t>Pirámide y desarrollo plano de una pirámide pentagonal</t>
  </si>
  <si>
    <t>Calendario torre de pirámides cóncavas</t>
  </si>
  <si>
    <t>Debe ser exacto a la descripción: Calendario torre de pirámides cóncavas</t>
  </si>
  <si>
    <t>MT_09_08_img25_small</t>
  </si>
  <si>
    <t>Mosaico de pirámides</t>
  </si>
  <si>
    <t>MT_09_08_img24_small</t>
  </si>
  <si>
    <t>Mosaico de pirámides recta y oblicua</t>
  </si>
  <si>
    <t>MT_09_08_img23_small</t>
  </si>
  <si>
    <t>Elementos de una pirámide</t>
  </si>
  <si>
    <t>MT_09_08_img27_small</t>
  </si>
  <si>
    <t>Especificaciones sobre la gráfica para el cálculo del área de una pirámide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</si>
</sst>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
      <sz val="11"/>
      <color rgb="FF00662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25" fillId="0" borderId="0" xfId="0" applyFont="1" applyAlignment="1">
      <alignment horizontal="left" vertical="center"/>
    </xf>
    <xf numFmtId="0" fontId="2" fillId="0" borderId="0" xfId="0" applyFont="1" applyFill="1" applyBorder="1" applyAlignment="1" applyProtection="1">
      <alignment wrapText="1"/>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5" zoomScaleNormal="65" zoomScalePageLayoutView="140" workbookViewId="0">
      <pane ySplit="9" topLeftCell="A28" activePane="bottomLeft" state="frozen"/>
      <selection pane="bottomLeft" activeCell="J37" sqref="J3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9</v>
      </c>
      <c r="D3" s="88"/>
      <c r="F3" s="80">
        <v>42425</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81" x14ac:dyDescent="0.25">
      <c r="A10" s="12" t="str">
        <f>IF(OR(B10&lt;&gt;"",J10&lt;&gt;""),"IMG01","")</f>
        <v>IMG01</v>
      </c>
      <c r="B10" s="62" t="s">
        <v>196</v>
      </c>
      <c r="C10" s="20" t="str">
        <f t="shared" ref="C10:C41" si="0">IF(OR(B10&lt;&gt;"",J10&lt;&gt;""),IF($G$4="Recurso",CONCATENATE($G$4," ",$G$5),$G$4),"")</f>
        <v>Recurso F7B</v>
      </c>
      <c r="D10" s="63" t="s">
        <v>190</v>
      </c>
      <c r="E10" s="63" t="s">
        <v>165</v>
      </c>
      <c r="F10" s="13" t="str">
        <f t="shared" ref="F10" ca="1" si="1">IF(OR(B10&lt;&gt;"",J10&lt;&gt;""),CONCATENATE($C$7,"_",$A10,IF($G$4="Cuaderno de Estudio","_small",CONCATENATE(IF(I10="","","n"),IF(LEFT($G$5,1)="F",".jpg",".png")))),"")</f>
        <v>MA_09_11_CO_REC70_IMG01.jpg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197</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195</v>
      </c>
      <c r="C11" s="20" t="str">
        <f t="shared" si="0"/>
        <v>Recurso F7B</v>
      </c>
      <c r="D11" s="63" t="s">
        <v>193</v>
      </c>
      <c r="E11" s="63" t="s">
        <v>165</v>
      </c>
      <c r="F11" s="13" t="str">
        <f t="shared" ref="F11:F74" ca="1" si="4">IF(OR(B11&lt;&gt;"",J11&lt;&gt;""),CONCATENATE($C$7,"_",$A11,IF($G$4="Cuaderno de Estudio","_small",CONCATENATE(IF(I11="","","n"),IF(LEFT($G$5,1)="F",".jpg",".png")))),"")</f>
        <v>MA_09_11_CO_REC70_IMG02.jpg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198</v>
      </c>
      <c r="K11" s="65"/>
      <c r="O11" s="2" t="str">
        <f>'Definición técnica de imagenes'!A13</f>
        <v>M101</v>
      </c>
    </row>
    <row r="12" spans="1:16" s="11" customFormat="1" ht="15.75" x14ac:dyDescent="0.25">
      <c r="A12" s="12" t="str">
        <f t="shared" si="3"/>
        <v>IMG03</v>
      </c>
      <c r="B12" s="109" t="s">
        <v>192</v>
      </c>
      <c r="C12" s="20" t="str">
        <f t="shared" si="0"/>
        <v>Recurso F7B</v>
      </c>
      <c r="D12" s="63" t="s">
        <v>193</v>
      </c>
      <c r="E12" s="63" t="s">
        <v>165</v>
      </c>
      <c r="F12" s="13" t="str">
        <f t="shared" ca="1" si="4"/>
        <v>MA_09_11_CO_REC70_IMG03.jpg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75" x14ac:dyDescent="0.25">
      <c r="A13" s="12" t="str">
        <f t="shared" si="3"/>
        <v>IMG04</v>
      </c>
      <c r="B13" s="109" t="s">
        <v>194</v>
      </c>
      <c r="C13" s="20" t="str">
        <f t="shared" si="0"/>
        <v>Recurso F7B</v>
      </c>
      <c r="D13" s="63" t="s">
        <v>193</v>
      </c>
      <c r="E13" s="63" t="s">
        <v>165</v>
      </c>
      <c r="F13" s="13" t="str">
        <f t="shared" ca="1" si="4"/>
        <v>MA_09_11_CO_REC70_IMG04.jpg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40.5" x14ac:dyDescent="0.25">
      <c r="A14" s="12" t="str">
        <f t="shared" si="3"/>
        <v>IMG05</v>
      </c>
      <c r="B14" s="109" t="s">
        <v>199</v>
      </c>
      <c r="C14" s="20" t="str">
        <f t="shared" si="0"/>
        <v>Recurso F7B</v>
      </c>
      <c r="D14" s="63" t="s">
        <v>193</v>
      </c>
      <c r="E14" s="63" t="s">
        <v>165</v>
      </c>
      <c r="F14" s="13" t="str">
        <f t="shared" ca="1" si="4"/>
        <v>MA_09_11_CO_REC70_IMG05.jpg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200</v>
      </c>
      <c r="K14" s="64"/>
      <c r="O14" s="2" t="str">
        <f>'Definición técnica de imagenes'!A22</f>
        <v>F6</v>
      </c>
    </row>
    <row r="15" spans="1:16" s="11" customFormat="1" ht="40.5" x14ac:dyDescent="0.25">
      <c r="A15" s="12" t="str">
        <f t="shared" si="3"/>
        <v>IMG06</v>
      </c>
      <c r="B15" s="110" t="s">
        <v>201</v>
      </c>
      <c r="C15" s="20" t="str">
        <f t="shared" si="0"/>
        <v>Recurso F7B</v>
      </c>
      <c r="D15" s="63" t="s">
        <v>190</v>
      </c>
      <c r="E15" s="63" t="s">
        <v>165</v>
      </c>
      <c r="F15" s="13" t="str">
        <f t="shared" ca="1" si="4"/>
        <v>MA_09_11_CO_REC70_IMG06.jpg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202</v>
      </c>
      <c r="K15" s="66"/>
      <c r="O15" s="2" t="str">
        <f>'Definición técnica de imagenes'!A24</f>
        <v>F6B</v>
      </c>
    </row>
    <row r="16" spans="1:16" s="11" customFormat="1" ht="27" x14ac:dyDescent="0.3">
      <c r="A16" s="12" t="str">
        <f t="shared" si="3"/>
        <v>IMG07</v>
      </c>
      <c r="B16" s="62" t="s">
        <v>203</v>
      </c>
      <c r="C16" s="20" t="str">
        <f t="shared" si="0"/>
        <v>Recurso F7B</v>
      </c>
      <c r="D16" s="63" t="s">
        <v>190</v>
      </c>
      <c r="E16" s="63" t="s">
        <v>165</v>
      </c>
      <c r="F16" s="13" t="str">
        <f t="shared" ca="1" si="4"/>
        <v>MA_09_11_CO_REC70_IMG07.jpg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204</v>
      </c>
      <c r="K16" s="68"/>
      <c r="O16" s="2" t="str">
        <f>'Definición técnica de imagenes'!A25</f>
        <v>F7</v>
      </c>
    </row>
    <row r="17" spans="1:15" s="11" customFormat="1" ht="15.75" x14ac:dyDescent="0.25">
      <c r="A17" s="12" t="str">
        <f t="shared" si="3"/>
        <v>IMG08</v>
      </c>
      <c r="B17" s="109" t="s">
        <v>205</v>
      </c>
      <c r="C17" s="20" t="str">
        <f t="shared" si="0"/>
        <v>Recurso F7B</v>
      </c>
      <c r="D17" s="63" t="s">
        <v>193</v>
      </c>
      <c r="E17" s="63" t="s">
        <v>165</v>
      </c>
      <c r="F17" s="13" t="str">
        <f t="shared" ca="1" si="4"/>
        <v>MA_09_11_CO_REC70_IMG08.jpg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206</v>
      </c>
      <c r="K17" s="66"/>
      <c r="O17" s="2" t="str">
        <f>'Definición técnica de imagenes'!A27</f>
        <v>F7B</v>
      </c>
    </row>
    <row r="18" spans="1:15" s="11" customFormat="1" ht="54" x14ac:dyDescent="0.25">
      <c r="A18" s="12" t="str">
        <f t="shared" si="3"/>
        <v>IMG09</v>
      </c>
      <c r="B18" s="62" t="s">
        <v>207</v>
      </c>
      <c r="C18" s="20" t="str">
        <f t="shared" si="0"/>
        <v>Recurso F7B</v>
      </c>
      <c r="D18" s="63" t="s">
        <v>190</v>
      </c>
      <c r="E18" s="63" t="s">
        <v>165</v>
      </c>
      <c r="F18" s="13" t="str">
        <f t="shared" ca="1" si="4"/>
        <v>MA_09_11_CO_REC70_IMG09.jpg</v>
      </c>
      <c r="G18" s="13" t="str">
        <f ca="1">IF($F18&lt;&gt;"",IF($G$4="Recurso",VLOOKUP($E18,OFFSET('Definición técnica de imagenes'!$A$1,MATCH($G$5,'Definición técnica de imagenes'!$A$1:$A$104,0)-1,1,COUNTIF('Definición técnica de imagenes'!$A$3:$A$102,$G$5),5),5,FALSE),'Definición técnica de imagenes'!$F$16),"")</f>
        <v>350 x 230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208</v>
      </c>
      <c r="K18" s="66"/>
      <c r="O18" s="2" t="str">
        <f>'Definición técnica de imagenes'!A30</f>
        <v>F8</v>
      </c>
    </row>
    <row r="19" spans="1:15" s="11" customFormat="1" ht="81" x14ac:dyDescent="0.3">
      <c r="A19" s="12" t="str">
        <f t="shared" ref="A19:A50" si="6">IF(OR(B19&lt;&gt;"",J19&lt;&gt;""),CONCATENATE(LEFT(A18,3),IF(MID(A18,4,2)+1&lt;10,CONCATENATE("0",MID(A18,4,2)+1),MID(A18,4,2)+1)),"")</f>
        <v>IMG10</v>
      </c>
      <c r="B19" s="62" t="s">
        <v>209</v>
      </c>
      <c r="C19" s="20" t="str">
        <f t="shared" si="0"/>
        <v>Recurso F7B</v>
      </c>
      <c r="D19" s="63" t="s">
        <v>190</v>
      </c>
      <c r="E19" s="63" t="s">
        <v>165</v>
      </c>
      <c r="F19" s="13" t="str">
        <f t="shared" ca="1" si="4"/>
        <v>MA_09_11_CO_REC70_IMG10.jpg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210</v>
      </c>
      <c r="K19" s="68"/>
      <c r="O19" s="2" t="str">
        <f>'Definición técnica de imagenes'!A31</f>
        <v>F10</v>
      </c>
    </row>
    <row r="20" spans="1:15" s="11" customFormat="1" ht="81" x14ac:dyDescent="0.25">
      <c r="A20" s="12" t="str">
        <f t="shared" si="6"/>
        <v>IMG11</v>
      </c>
      <c r="B20" s="62" t="s">
        <v>211</v>
      </c>
      <c r="C20" s="20" t="str">
        <f t="shared" si="0"/>
        <v>Recurso F7B</v>
      </c>
      <c r="D20" s="63" t="s">
        <v>190</v>
      </c>
      <c r="E20" s="63" t="s">
        <v>165</v>
      </c>
      <c r="F20" s="13" t="str">
        <f t="shared" ca="1" si="4"/>
        <v>MA_09_11_CO_REC70_IMG11.jpg</v>
      </c>
      <c r="G20" s="13" t="str">
        <f ca="1">IF($F20&lt;&gt;"",IF($G$4="Recurso",VLOOKUP($E20,OFFSET('Definición técnica de imagenes'!$A$1,MATCH($G$5,'Definición técnica de imagenes'!$A$1:$A$104,0)-1,1,COUNTIF('Definición técnica de imagenes'!$A$3:$A$102,$G$5),5),5,FALSE),'Definición técnica de imagenes'!$F$16),"")</f>
        <v>350 x 230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212</v>
      </c>
      <c r="K20" s="66"/>
      <c r="O20" s="2" t="str">
        <f>'Definición técnica de imagenes'!A32</f>
        <v>F10B</v>
      </c>
    </row>
    <row r="21" spans="1:15" s="11" customFormat="1" ht="81" x14ac:dyDescent="0.25">
      <c r="A21" s="12" t="str">
        <f t="shared" si="6"/>
        <v>IMG12</v>
      </c>
      <c r="B21" s="62" t="s">
        <v>213</v>
      </c>
      <c r="C21" s="20" t="str">
        <f t="shared" si="0"/>
        <v>Recurso F7B</v>
      </c>
      <c r="D21" s="63" t="s">
        <v>190</v>
      </c>
      <c r="E21" s="63" t="s">
        <v>165</v>
      </c>
      <c r="F21" s="13" t="str">
        <f t="shared" ca="1" si="4"/>
        <v>MA_09_11_CO_REC70_IMG12.jpg</v>
      </c>
      <c r="G21" s="13" t="str">
        <f ca="1">IF($F21&lt;&gt;"",IF($G$4="Recurso",VLOOKUP($E21,OFFSET('Definición técnica de imagenes'!$A$1,MATCH($G$5,'Definición técnica de imagenes'!$A$1:$A$104,0)-1,1,COUNTIF('Definición técnica de imagenes'!$A$3:$A$102,$G$5),5),5,FALSE),'Definición técnica de imagenes'!$F$16),"")</f>
        <v>350 x 230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214</v>
      </c>
      <c r="K21" s="66"/>
      <c r="O21" s="2" t="str">
        <f>'Definición técnica de imagenes'!A33</f>
        <v>F11</v>
      </c>
    </row>
    <row r="22" spans="1:15" s="11" customFormat="1" ht="81" x14ac:dyDescent="0.25">
      <c r="A22" s="12" t="str">
        <f t="shared" si="6"/>
        <v>IMG13</v>
      </c>
      <c r="B22" s="62" t="s">
        <v>215</v>
      </c>
      <c r="C22" s="20" t="str">
        <f t="shared" si="0"/>
        <v>Recurso F7B</v>
      </c>
      <c r="D22" s="63" t="s">
        <v>190</v>
      </c>
      <c r="E22" s="63" t="s">
        <v>165</v>
      </c>
      <c r="F22" s="13" t="str">
        <f t="shared" ca="1" si="4"/>
        <v>MA_09_11_CO_REC70_IMG13.jpg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216</v>
      </c>
      <c r="K22" s="69"/>
      <c r="O22" s="2" t="str">
        <f>'Definición técnica de imagenes'!A34</f>
        <v>F12</v>
      </c>
    </row>
    <row r="23" spans="1:15" s="11" customFormat="1" ht="67.5" x14ac:dyDescent="0.25">
      <c r="A23" s="12" t="str">
        <f t="shared" si="6"/>
        <v>IMG14</v>
      </c>
      <c r="B23" s="109" t="s">
        <v>217</v>
      </c>
      <c r="C23" s="20" t="str">
        <f t="shared" si="0"/>
        <v>Recurso F7B</v>
      </c>
      <c r="D23" s="63" t="s">
        <v>193</v>
      </c>
      <c r="E23" s="63" t="s">
        <v>165</v>
      </c>
      <c r="F23" s="13" t="str">
        <f t="shared" ca="1" si="4"/>
        <v>MA_09_11_CO_REC70_IMG14.jpg</v>
      </c>
      <c r="G23" s="13" t="str">
        <f ca="1">IF($F23&lt;&gt;"",IF($G$4="Recurso",VLOOKUP($E23,OFFSET('Definición técnica de imagenes'!$A$1,MATCH($G$5,'Definición técnica de imagenes'!$A$1:$A$104,0)-1,1,COUNTIF('Definición técnica de imagenes'!$A$3:$A$102,$G$5),5),5,FALSE),'Definición técnica de imagenes'!$F$16),"")</f>
        <v>350 x 230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218</v>
      </c>
      <c r="K23" s="64" t="s">
        <v>219</v>
      </c>
      <c r="O23" s="2" t="str">
        <f>'Definición técnica de imagenes'!A35</f>
        <v>F13</v>
      </c>
    </row>
    <row r="24" spans="1:15" s="11" customFormat="1" x14ac:dyDescent="0.25">
      <c r="A24" s="12" t="str">
        <f>IF(OR(B24&lt;&gt;"",K24&lt;&gt;""),CONCATENATE(LEFT(A23,3),IF(MID(A23,4,2)+1&lt;10,CONCATENATE("0",MID(A23,4,2)+1),MID(A23,4,2)+1)),"")</f>
        <v>IMG15</v>
      </c>
      <c r="B24" s="62" t="s">
        <v>220</v>
      </c>
      <c r="C24" s="20" t="str">
        <f>IF(OR(B24&lt;&gt;"",K24&lt;&gt;""),IF($G$4="Recurso",CONCATENATE($G$4," ",$G$5),$G$4),"")</f>
        <v>Recurso F7B</v>
      </c>
      <c r="D24" s="63" t="s">
        <v>190</v>
      </c>
      <c r="E24" s="63" t="s">
        <v>165</v>
      </c>
      <c r="F24" s="13" t="str">
        <f ca="1">IF(OR(B24&lt;&gt;"",K24&lt;&gt;""),CONCATENATE($C$7,"_",$A24,IF($G$4="Cuaderno de Estudio","_small",CONCATENATE(IF(I24="","","n"),IF(LEFT($G$5,1)="F",".jpg",".png")))),"")</f>
        <v>MA_09_11_CO_REC70_IMG15.jpg</v>
      </c>
      <c r="G24" s="13" t="str">
        <f ca="1">IF($F24&lt;&gt;"",IF($G$4="Recurso",VLOOKUP($E24,OFFSET('Definición técnica de imagenes'!$A$1,MATCH($G$5,'Definición técnica de imagenes'!$A$1:$A$104,0)-1,1,COUNTIF('Definición técnica de imagenes'!$A$3:$A$102,$G$5),5),5,FALSE),'Definición técnica de imagenes'!$F$16),"")</f>
        <v>350 x 230 px</v>
      </c>
      <c r="H24" s="13" t="str">
        <f ca="1">IF(AND(I24&lt;&gt;"",I24&lt;&gt;0),IF(OR(B24&lt;&gt;"",K24&lt;&gt;""),CONCATENATE($C$7,"_",$A24,IF($G$4="Cuaderno de Estudio","_zoom",CONCATENATE("a",IF(LEFT($G$5,1)="F",".jpg",".png")))),""),"")</f>
        <v/>
      </c>
      <c r="I24" s="13" t="str">
        <f ca="1">IF(OR($B24&lt;&gt;"",$K24&lt;&gt;""),IF($G$4="Recurso",IF(VLOOKUP($E24,OFFSET('Definición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111" t="s">
        <v>222</v>
      </c>
      <c r="K24" s="63" t="s">
        <v>221</v>
      </c>
      <c r="O24" s="2" t="str">
        <f>'Definición técnica de imagenes'!A37</f>
        <v>F13B</v>
      </c>
    </row>
    <row r="25" spans="1:15" s="11" customFormat="1" ht="27" x14ac:dyDescent="0.25">
      <c r="A25" s="12" t="str">
        <f t="shared" si="6"/>
        <v>IMG16</v>
      </c>
      <c r="B25" s="109" t="s">
        <v>223</v>
      </c>
      <c r="C25" s="20" t="str">
        <f t="shared" si="0"/>
        <v>Recurso F7B</v>
      </c>
      <c r="D25" s="63" t="s">
        <v>193</v>
      </c>
      <c r="E25" s="63" t="s">
        <v>165</v>
      </c>
      <c r="F25" s="13" t="str">
        <f t="shared" ca="1" si="4"/>
        <v>MA_09_11_CO_REC70_IMG16.jpg</v>
      </c>
      <c r="G25" s="13" t="str">
        <f ca="1">IF($F25&lt;&gt;"",IF($G$4="Recurso",VLOOKUP($E25,OFFSET('Definición técnica de imagenes'!$A$1,MATCH($G$5,'Definición técnica de imagenes'!$A$1:$A$104,0)-1,1,COUNTIF('Definición técnica de imagenes'!$A$3:$A$102,$G$5),5),5,FALSE),'Definición técnica de imagenes'!$F$16),"")</f>
        <v>350 x 230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224</v>
      </c>
      <c r="K25" s="64" t="s">
        <v>225</v>
      </c>
    </row>
    <row r="26" spans="1:15" s="11" customFormat="1" x14ac:dyDescent="0.25">
      <c r="A26" s="12" t="str">
        <f t="shared" si="6"/>
        <v>IMG17</v>
      </c>
      <c r="B26" s="62" t="s">
        <v>226</v>
      </c>
      <c r="C26" s="20" t="str">
        <f t="shared" si="0"/>
        <v>Recurso F7B</v>
      </c>
      <c r="D26" s="63" t="s">
        <v>190</v>
      </c>
      <c r="E26" s="63" t="s">
        <v>165</v>
      </c>
      <c r="F26" s="13" t="str">
        <f t="shared" ca="1" si="4"/>
        <v>MA_09_11_CO_REC70_IMG17.jpg</v>
      </c>
      <c r="G26" s="13" t="str">
        <f ca="1">IF($F26&lt;&gt;"",IF($G$4="Recurso",VLOOKUP($E26,OFFSET('Definición técnica de imagenes'!$A$1,MATCH($G$5,'Definición técnica de imagenes'!$A$1:$A$104,0)-1,1,COUNTIF('Definición técnica de imagenes'!$A$3:$A$102,$G$5),5),5,FALSE),'Definición técnica de imagenes'!$F$16),"")</f>
        <v>350 x 230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227</v>
      </c>
      <c r="K26" s="64" t="s">
        <v>221</v>
      </c>
    </row>
    <row r="27" spans="1:15" s="11" customFormat="1" x14ac:dyDescent="0.25">
      <c r="A27" s="12" t="str">
        <f t="shared" si="6"/>
        <v>IMG18</v>
      </c>
      <c r="B27" s="62" t="s">
        <v>228</v>
      </c>
      <c r="C27" s="20" t="str">
        <f t="shared" si="0"/>
        <v>Recurso F7B</v>
      </c>
      <c r="D27" s="63" t="s">
        <v>190</v>
      </c>
      <c r="E27" s="63" t="s">
        <v>165</v>
      </c>
      <c r="F27" s="13" t="str">
        <f t="shared" ca="1" si="4"/>
        <v>MA_09_11_CO_REC70_IMG18.jpg</v>
      </c>
      <c r="G27" s="13" t="str">
        <f ca="1">IF($F27&lt;&gt;"",IF($G$4="Recurso",VLOOKUP($E27,OFFSET('Definición técnica de imagenes'!$A$1,MATCH($G$5,'Definición técnica de imagenes'!$A$1:$A$104,0)-1,1,COUNTIF('Definición técnica de imagenes'!$A$3:$A$102,$G$5),5),5,FALSE),'Definición técnica de imagenes'!$F$16),"")</f>
        <v>350 x 230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229</v>
      </c>
      <c r="K27" s="64" t="s">
        <v>221</v>
      </c>
      <c r="O27" s="2"/>
    </row>
    <row r="28" spans="1:15" s="11" customFormat="1" x14ac:dyDescent="0.25">
      <c r="A28" s="12" t="str">
        <f t="shared" si="6"/>
        <v>IMG19</v>
      </c>
      <c r="B28" s="62" t="s">
        <v>230</v>
      </c>
      <c r="C28" s="20" t="str">
        <f t="shared" si="0"/>
        <v>Recurso F7B</v>
      </c>
      <c r="D28" s="63" t="s">
        <v>190</v>
      </c>
      <c r="E28" s="63" t="s">
        <v>165</v>
      </c>
      <c r="F28" s="13" t="str">
        <f t="shared" ca="1" si="4"/>
        <v>MA_09_11_CO_REC70_IMG19.jpg</v>
      </c>
      <c r="G28" s="13" t="str">
        <f ca="1">IF($F28&lt;&gt;"",IF($G$4="Recurso",VLOOKUP($E28,OFFSET('Definición técnica de imagenes'!$A$1,MATCH($G$5,'Definición técnica de imagenes'!$A$1:$A$104,0)-1,1,COUNTIF('Definición técnica de imagenes'!$A$3:$A$102,$G$5),5),5,FALSE),'Definición técnica de imagenes'!$F$16),"")</f>
        <v>350 x 230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231</v>
      </c>
      <c r="K28" s="64" t="s">
        <v>221</v>
      </c>
    </row>
    <row r="29" spans="1:15" s="11" customFormat="1" ht="27" x14ac:dyDescent="0.25">
      <c r="A29" s="12" t="str">
        <f t="shared" si="6"/>
        <v>IMG20</v>
      </c>
      <c r="B29" s="62" t="s">
        <v>232</v>
      </c>
      <c r="C29" s="20" t="str">
        <f t="shared" si="0"/>
        <v>Recurso F7B</v>
      </c>
      <c r="D29" s="63" t="s">
        <v>190</v>
      </c>
      <c r="E29" s="63" t="s">
        <v>165</v>
      </c>
      <c r="F29" s="13" t="str">
        <f t="shared" ca="1" si="4"/>
        <v>MA_09_11_CO_REC70_IMG20.jpg</v>
      </c>
      <c r="G29" s="13" t="str">
        <f ca="1">IF($F29&lt;&gt;"",IF($G$4="Recurso",VLOOKUP($E29,OFFSET('Definición técnica de imagenes'!$A$1,MATCH($G$5,'Definición técnica de imagenes'!$A$1:$A$104,0)-1,1,COUNTIF('Definición técnica de imagenes'!$A$3:$A$102,$G$5),5),5,FALSE),'Definición técnica de imagenes'!$F$16),"")</f>
        <v>350 x 230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233</v>
      </c>
      <c r="K29" s="64" t="s">
        <v>221</v>
      </c>
    </row>
    <row r="30" spans="1:15" s="11" customFormat="1" x14ac:dyDescent="0.25">
      <c r="A30" s="12" t="str">
        <f t="shared" si="6"/>
        <v>IMG21</v>
      </c>
      <c r="B30" s="62" t="s">
        <v>234</v>
      </c>
      <c r="C30" s="20" t="str">
        <f t="shared" si="0"/>
        <v>Recurso F7B</v>
      </c>
      <c r="D30" s="63" t="s">
        <v>190</v>
      </c>
      <c r="E30" s="63" t="s">
        <v>165</v>
      </c>
      <c r="F30" s="13" t="str">
        <f t="shared" ca="1" si="4"/>
        <v>MA_09_11_CO_REC70_IMG21.jpg</v>
      </c>
      <c r="G30" s="13" t="str">
        <f ca="1">IF($F30&lt;&gt;"",IF($G$4="Recurso",VLOOKUP($E30,OFFSET('Definición técnica de imagenes'!$A$1,MATCH($G$5,'Definición técnica de imagenes'!$A$1:$A$104,0)-1,1,COUNTIF('Definición técnica de imagenes'!$A$3:$A$102,$G$5),5),5,FALSE),'Definición técnica de imagenes'!$F$16),"")</f>
        <v>350 x 230 px</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t="s">
        <v>235</v>
      </c>
      <c r="K30" s="64" t="s">
        <v>221</v>
      </c>
    </row>
    <row r="31" spans="1:15" s="11" customFormat="1" ht="27" x14ac:dyDescent="0.25">
      <c r="A31" s="12" t="str">
        <f t="shared" si="6"/>
        <v>IMG22</v>
      </c>
      <c r="B31" s="62" t="s">
        <v>236</v>
      </c>
      <c r="C31" s="20" t="str">
        <f t="shared" si="0"/>
        <v>Recurso F7B</v>
      </c>
      <c r="D31" s="63" t="s">
        <v>190</v>
      </c>
      <c r="E31" s="63" t="s">
        <v>165</v>
      </c>
      <c r="F31" s="13" t="str">
        <f t="shared" ca="1" si="4"/>
        <v>MA_09_11_CO_REC70_IMG22.jpg</v>
      </c>
      <c r="G31" s="13" t="str">
        <f ca="1">IF($F31&lt;&gt;"",IF($G$4="Recurso",VLOOKUP($E31,OFFSET('Definición técnica de imagenes'!$A$1,MATCH($G$5,'Definición técnica de imagenes'!$A$1:$A$104,0)-1,1,COUNTIF('Definición técnica de imagenes'!$A$3:$A$102,$G$5),5),5,FALSE),'Definición técnica de imagenes'!$F$16),"")</f>
        <v>350 x 230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t="s">
        <v>237</v>
      </c>
      <c r="K31" s="64" t="s">
        <v>221</v>
      </c>
    </row>
    <row r="32" spans="1:15" s="11" customFormat="1" ht="40.5" x14ac:dyDescent="0.25">
      <c r="A32" s="12" t="str">
        <f t="shared" si="6"/>
        <v>IMG23</v>
      </c>
      <c r="B32" s="109" t="s">
        <v>194</v>
      </c>
      <c r="C32" s="20" t="str">
        <f t="shared" si="0"/>
        <v>Recurso F7B</v>
      </c>
      <c r="D32" s="63" t="s">
        <v>193</v>
      </c>
      <c r="E32" s="63" t="s">
        <v>165</v>
      </c>
      <c r="F32" s="13" t="str">
        <f t="shared" ca="1" si="4"/>
        <v>MA_09_11_CO_REC70_IMG23.jpg</v>
      </c>
      <c r="G32" s="13" t="str">
        <f ca="1">IF($F32&lt;&gt;"",IF($G$4="Recurso",VLOOKUP($E32,OFFSET('Definición técnica de imagenes'!$A$1,MATCH($G$5,'Definición técnica de imagenes'!$A$1:$A$104,0)-1,1,COUNTIF('Definición técnica de imagenes'!$A$3:$A$102,$G$5),5),5,FALSE),'Definición técnica de imagenes'!$F$16),"")</f>
        <v>350 x 230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t="s">
        <v>238</v>
      </c>
      <c r="K32" s="64" t="s">
        <v>239</v>
      </c>
    </row>
    <row r="33" spans="1:15" s="11" customFormat="1" x14ac:dyDescent="0.25">
      <c r="A33" s="12" t="str">
        <f t="shared" si="6"/>
        <v>IMG24</v>
      </c>
      <c r="B33" s="62" t="s">
        <v>242</v>
      </c>
      <c r="C33" s="20" t="str">
        <f t="shared" si="0"/>
        <v>Recurso F7B</v>
      </c>
      <c r="D33" s="63" t="s">
        <v>190</v>
      </c>
      <c r="E33" s="63" t="s">
        <v>165</v>
      </c>
      <c r="F33" s="13" t="str">
        <f t="shared" ca="1" si="4"/>
        <v>MA_09_11_CO_REC70_IMG24.jpg</v>
      </c>
      <c r="G33" s="13" t="str">
        <f ca="1">IF($F33&lt;&gt;"",IF($G$4="Recurso",VLOOKUP($E33,OFFSET('Definición técnica de imagenes'!$A$1,MATCH($G$5,'Definición técnica de imagenes'!$A$1:$A$104,0)-1,1,COUNTIF('Definición técnica de imagenes'!$A$3:$A$102,$G$5),5),5,FALSE),'Definición técnica de imagenes'!$F$16),"")</f>
        <v>350 x 230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t="s">
        <v>241</v>
      </c>
      <c r="K33" s="64" t="s">
        <v>221</v>
      </c>
    </row>
    <row r="34" spans="1:15" s="11" customFormat="1" x14ac:dyDescent="0.25">
      <c r="A34" s="12" t="str">
        <f t="shared" si="6"/>
        <v>IMG25</v>
      </c>
      <c r="B34" s="62" t="s">
        <v>240</v>
      </c>
      <c r="C34" s="20" t="str">
        <f t="shared" si="0"/>
        <v>Recurso F7B</v>
      </c>
      <c r="D34" s="63" t="s">
        <v>190</v>
      </c>
      <c r="E34" s="63" t="s">
        <v>165</v>
      </c>
      <c r="F34" s="13" t="str">
        <f t="shared" ca="1" si="4"/>
        <v>MA_09_11_CO_REC70_IMG25.jpg</v>
      </c>
      <c r="G34" s="13" t="str">
        <f ca="1">IF($F34&lt;&gt;"",IF($G$4="Recurso",VLOOKUP($E34,OFFSET('Definición técnica de imagenes'!$A$1,MATCH($G$5,'Definición técnica de imagenes'!$A$1:$A$104,0)-1,1,COUNTIF('Definición técnica de imagenes'!$A$3:$A$102,$G$5),5),5,FALSE),'Definición técnica de imagenes'!$F$16),"")</f>
        <v>350 x 230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t="s">
        <v>243</v>
      </c>
      <c r="K34" s="64" t="s">
        <v>221</v>
      </c>
      <c r="O34" s="2"/>
    </row>
    <row r="35" spans="1:15" s="11" customFormat="1" x14ac:dyDescent="0.25">
      <c r="A35" s="12" t="str">
        <f t="shared" si="6"/>
        <v>IMG26</v>
      </c>
      <c r="B35" s="62" t="s">
        <v>244</v>
      </c>
      <c r="C35" s="20" t="str">
        <f t="shared" si="0"/>
        <v>Recurso F7B</v>
      </c>
      <c r="D35" s="63" t="s">
        <v>190</v>
      </c>
      <c r="E35" s="63" t="s">
        <v>165</v>
      </c>
      <c r="F35" s="13" t="str">
        <f t="shared" ca="1" si="4"/>
        <v>MA_09_11_CO_REC70_IMG26.jpg</v>
      </c>
      <c r="G35" s="13" t="str">
        <f ca="1">IF($F35&lt;&gt;"",IF($G$4="Recurso",VLOOKUP($E35,OFFSET('Definición técnica de imagenes'!$A$1,MATCH($G$5,'Definición técnica de imagenes'!$A$1:$A$104,0)-1,1,COUNTIF('Definición técnica de imagenes'!$A$3:$A$102,$G$5),5),5,FALSE),'Definición técnica de imagenes'!$F$16),"")</f>
        <v>350 x 230 px</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t="s">
        <v>245</v>
      </c>
      <c r="K35" s="65" t="s">
        <v>221</v>
      </c>
      <c r="O35" s="2"/>
    </row>
    <row r="36" spans="1:15" s="11" customFormat="1" ht="27" x14ac:dyDescent="0.25">
      <c r="A36" s="12" t="str">
        <f t="shared" si="6"/>
        <v>IMG27</v>
      </c>
      <c r="B36" s="62" t="s">
        <v>246</v>
      </c>
      <c r="C36" s="20" t="str">
        <f t="shared" si="0"/>
        <v>Recurso F7B</v>
      </c>
      <c r="D36" s="63" t="s">
        <v>190</v>
      </c>
      <c r="E36" s="63" t="s">
        <v>165</v>
      </c>
      <c r="F36" s="13" t="str">
        <f t="shared" ca="1" si="4"/>
        <v>MA_09_11_CO_REC70_IMG27.jpg</v>
      </c>
      <c r="G36" s="13" t="str">
        <f ca="1">IF($F36&lt;&gt;"",IF($G$4="Recurso",VLOOKUP($E36,OFFSET('Definición técnica de imagenes'!$A$1,MATCH($G$5,'Definición técnica de imagenes'!$A$1:$A$104,0)-1,1,COUNTIF('Definición técnica de imagenes'!$A$3:$A$102,$G$5),5),5,FALSE),'Definición técnica de imagenes'!$F$16),"")</f>
        <v>350 x 230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247</v>
      </c>
      <c r="K36" s="65" t="s">
        <v>221</v>
      </c>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4" workbookViewId="0">
      <selection activeCell="A7" sqref="A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MLGA</dc:creator>
  <cp:lastModifiedBy>Magda Liliana</cp:lastModifiedBy>
  <dcterms:created xsi:type="dcterms:W3CDTF">2014-07-01T23:43:25Z</dcterms:created>
  <dcterms:modified xsi:type="dcterms:W3CDTF">2016-02-29T01:59:07Z</dcterms:modified>
</cp:coreProperties>
</file>