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880" yWindow="0" windowWidth="25600" windowHeight="1476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4" i="1" l="1"/>
  <c r="C23" i="1"/>
  <c r="H21" i="2"/>
  <c r="I21" i="2"/>
  <c r="J21" i="2"/>
  <c r="K45" i="2"/>
  <c r="D17" i="2"/>
  <c r="D18" i="2"/>
  <c r="D5" i="2"/>
  <c r="D7" i="2"/>
  <c r="F11" i="1"/>
  <c r="G11" i="1"/>
  <c r="G12" i="1"/>
  <c r="F13" i="1"/>
  <c r="G13" i="1"/>
  <c r="F14" i="1"/>
  <c r="G14" i="1"/>
  <c r="G15" i="1"/>
  <c r="G16" i="1"/>
  <c r="I18" i="1"/>
  <c r="H18" i="1"/>
  <c r="I20" i="1"/>
  <c r="F20" i="1"/>
  <c r="G20" i="1"/>
  <c r="H20" i="1"/>
  <c r="I21" i="1"/>
  <c r="F21" i="1"/>
  <c r="H21" i="1"/>
  <c r="I22" i="1"/>
  <c r="F22" i="1"/>
  <c r="H22" i="1"/>
  <c r="I23" i="1"/>
  <c r="F23" i="1"/>
  <c r="H23" i="1"/>
  <c r="I24" i="1"/>
  <c r="F24" i="1"/>
  <c r="H24" i="1"/>
  <c r="I25" i="1"/>
  <c r="G25" i="1"/>
  <c r="H25" i="1"/>
  <c r="I26" i="1"/>
  <c r="G26" i="1"/>
  <c r="H26" i="1"/>
  <c r="I27" i="1"/>
  <c r="G27" i="1"/>
  <c r="H27" i="1"/>
  <c r="I28" i="1"/>
  <c r="G28" i="1"/>
  <c r="H28" i="1"/>
  <c r="I29" i="1"/>
  <c r="G29" i="1"/>
  <c r="H29" i="1"/>
  <c r="I30" i="1"/>
  <c r="G30" i="1"/>
  <c r="H30" i="1"/>
  <c r="I31" i="1"/>
  <c r="G31" i="1"/>
  <c r="H31" i="1"/>
  <c r="I32" i="1"/>
  <c r="G32" i="1"/>
  <c r="H32" i="1"/>
  <c r="I33" i="1"/>
  <c r="G33" i="1"/>
  <c r="H33" i="1"/>
  <c r="I34" i="1"/>
  <c r="G34" i="1"/>
  <c r="H34"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10" i="1"/>
  <c r="F10" i="1"/>
  <c r="C11" i="1"/>
  <c r="C13" i="1"/>
  <c r="C14" i="1"/>
  <c r="C15" i="1"/>
  <c r="C21" i="1"/>
  <c r="C22" i="1"/>
  <c r="C10" i="1"/>
  <c r="F5" i="1"/>
  <c r="G10" i="1"/>
</calcChain>
</file>

<file path=xl/sharedStrings.xml><?xml version="1.0" encoding="utf-8"?>
<sst xmlns="http://schemas.openxmlformats.org/spreadsheetml/2006/main" count="246" uniqueCount="159">
  <si>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</si>
  <si>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</si>
  <si>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</si>
  <si>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</si>
  <si>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</si>
  <si>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</si>
  <si>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</si>
  <si>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</si>
  <si>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</si>
  <si>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</si>
  <si>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</si>
  <si>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</si>
  <si>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</si>
  <si>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</si>
  <si>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</si>
  <si>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</si>
  <si>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</si>
  <si>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</si>
  <si>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</si>
  <si>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</si>
  <si>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</si>
  <si>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</si>
  <si>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</si>
  <si>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</si>
  <si>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</si>
  <si>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</si>
  <si>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</si>
  <si>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</si>
  <si>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</si>
  <si>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</si>
  <si>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</si>
  <si>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</si>
  <si>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</si>
  <si>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</si>
  <si>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</si>
  <si>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</si>
  <si>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</si>
  <si>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</si>
  <si>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</si>
  <si>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</si>
  <si>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</si>
  <si>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</si>
  <si>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</si>
  <si>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</si>
  <si>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</si>
  <si>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</si>
  <si>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</si>
  <si>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</si>
  <si>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</si>
  <si>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</si>
  <si>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</si>
  <si>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</si>
  <si>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</si>
  <si>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</si>
  <si>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</si>
  <si>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</si>
  <si>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</si>
  <si>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</si>
  <si>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</si>
  <si>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</si>
  <si>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</si>
  <si>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</si>
  <si>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</si>
  <si>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</si>
  <si>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</si>
  <si>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</si>
  <si>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</si>
  <si>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</si>
  <si>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</si>
  <si>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</si>
  <si>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</si>
  <si>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</si>
  <si>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</si>
  <si>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</si>
  <si>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</si>
  <si>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</si>
  <si>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</si>
  <si>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</si>
  <si>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</si>
  <si>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</si>
  <si>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</si>
  <si>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</si>
  <si>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</si>
  <si>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</si>
  <si>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</si>
  <si>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</si>
  <si>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</si>
  <si>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</si>
  <si>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</si>
  <si>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</si>
  <si>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</si>
  <si>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</si>
  <si>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</si>
  <si>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</si>
  <si>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</si>
  <si>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</si>
  <si>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</si>
  <si>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</si>
  <si>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</si>
  <si>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</si>
  <si>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</si>
  <si>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</si>
  <si>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</si>
  <si>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</si>
  <si>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</si>
  <si>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</si>
  <si>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</si>
  <si>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</si>
  <si>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</si>
  <si>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</si>
  <si>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</si>
  <si>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</si>
  <si>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</si>
  <si>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</si>
  <si>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</si>
  <si>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</si>
  <si>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</si>
  <si>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</si>
  <si>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</si>
  <si>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</si>
  <si>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</si>
  <si>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</si>
  <si>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</si>
  <si>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</si>
  <si>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</si>
  <si>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</si>
  <si>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</si>
  <si>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</si>
  <si>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</si>
  <si>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</si>
  <si>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</si>
  <si>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</si>
  <si>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</si>
  <si>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</si>
  <si>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</si>
  <si>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</si>
  <si>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</si>
  <si>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</si>
  <si>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</si>
  <si>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</si>
  <si>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</si>
  <si>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</si>
  <si>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</si>
  <si>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</si>
  <si>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</si>
  <si>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</si>
  <si>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</si>
  <si>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Ilustración</t>
  </si>
  <si>
    <t>IMG02</t>
  </si>
  <si>
    <t>IMG03</t>
  </si>
  <si>
    <t>IMG04</t>
  </si>
  <si>
    <t>IMG05</t>
  </si>
  <si>
    <t>Andrea Constanza Perdomo Pedraza</t>
  </si>
  <si>
    <t>Números hasta de seis cifras</t>
  </si>
  <si>
    <t>Recurso F6</t>
  </si>
  <si>
    <t>Ver indicaciones en última columna</t>
  </si>
  <si>
    <t>MA_03_02_CO_REC70_IMG03.jpg</t>
  </si>
  <si>
    <t>MA_03_02_CO_REC140</t>
  </si>
  <si>
    <t>Recurso para números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</si>
</sst>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ont>
    <font>
      <sz val="12"/>
      <color theme="1"/>
      <name val="Arial"/>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s>
  <cellStyleXfs count="12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3" fillId="5" borderId="35" xfId="0" applyFont="1" applyFill="1" applyBorder="1" applyAlignment="1">
      <alignment horizontal="center" vertical="center" wrapText="1"/>
    </xf>
    <xf numFmtId="0" fontId="0" fillId="0" borderId="5" xfId="0" applyBorder="1"/>
    <xf numFmtId="0" fontId="6" fillId="0" borderId="5" xfId="0" applyFont="1" applyBorder="1" applyAlignment="1">
      <alignment horizontal="left" vertical="center" wrapText="1"/>
    </xf>
    <xf numFmtId="0" fontId="22" fillId="0" borderId="0" xfId="0" applyFont="1" applyAlignment="1">
      <alignment vertical="center"/>
    </xf>
    <xf numFmtId="0" fontId="22" fillId="0" borderId="0" xfId="0" applyFont="1"/>
    <xf numFmtId="0" fontId="23" fillId="0" borderId="5" xfId="0" applyFont="1" applyBorder="1"/>
    <xf numFmtId="0" fontId="23" fillId="0" borderId="0" xfId="0" applyFont="1" applyAlignment="1">
      <alignment vertical="center"/>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3" fillId="5" borderId="36" xfId="0" applyFont="1" applyFill="1" applyBorder="1" applyAlignment="1">
      <alignment horizontal="center" vertical="center" wrapText="1"/>
    </xf>
  </cellXfs>
  <cellStyles count="1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Style="combo" dx="33" fmlaLink="$H$20" fmlaRange="$H$4:$H$7" noThreeD="1" sel="4" val="0"/>
</file>

<file path=xl/ctrlProps/ctrlProp5.xml><?xml version="1.0" encoding="utf-8"?>
<formControlPr xmlns="http://schemas.microsoft.com/office/spreadsheetml/2009/9/main" objectType="Drop" dropLines="9" dropStyle="combo" dx="33" fmlaLink="$I$20" fmlaRange="$I$6:$I$14" noThreeD="1" sel="5" val="0"/>
</file>

<file path=xl/ctrlProps/ctrlProp6.xml><?xml version="1.0" encoding="utf-8"?>
<formControlPr xmlns="http://schemas.microsoft.com/office/spreadsheetml/2009/9/main" objectType="Drop" dropLines="16" dropStyle="combo" dx="33" fmlaLink="$J$20" fmlaRange="$J$4:$J$19" noThreeD="1" sel="4" val="0"/>
</file>

<file path=xl/ctrlProps/ctrlProp7.xml><?xml version="1.0" encoding="utf-8"?>
<formControlPr xmlns="http://schemas.microsoft.com/office/spreadsheetml/2009/9/main" objectType="Drop" dropLines="16" dropStyle="combo" dx="33" fmlaLink="$K$44" fmlaRange="$K$4:$K$43" noThreeD="1"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190500</xdr:colOff>
      <xdr:row>9</xdr:row>
      <xdr:rowOff>50800</xdr:rowOff>
    </xdr:from>
    <xdr:to>
      <xdr:col>10</xdr:col>
      <xdr:colOff>4100195</xdr:colOff>
      <xdr:row>9</xdr:row>
      <xdr:rowOff>1049020</xdr:rowOff>
    </xdr:to>
    <xdr:pic>
      <xdr:nvPicPr>
        <xdr:cNvPr id="5"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27500" y="1968500"/>
          <a:ext cx="3909695" cy="998220"/>
        </a:xfrm>
        <a:prstGeom prst="rect">
          <a:avLst/>
        </a:prstGeom>
        <a:noFill/>
        <a:ln>
          <a:noFill/>
        </a:ln>
      </xdr:spPr>
    </xdr:pic>
    <xdr:clientData/>
  </xdr:twoCellAnchor>
  <xdr:twoCellAnchor editAs="oneCell">
    <xdr:from>
      <xdr:col>10</xdr:col>
      <xdr:colOff>368300</xdr:colOff>
      <xdr:row>10</xdr:row>
      <xdr:rowOff>139700</xdr:rowOff>
    </xdr:from>
    <xdr:to>
      <xdr:col>10</xdr:col>
      <xdr:colOff>4225925</xdr:colOff>
      <xdr:row>10</xdr:row>
      <xdr:rowOff>1082675</xdr:rowOff>
    </xdr:to>
    <xdr:pic>
      <xdr:nvPicPr>
        <xdr:cNvPr id="6" name="Imagen 7"/>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005300" y="3162300"/>
          <a:ext cx="3857625" cy="942975"/>
        </a:xfrm>
        <a:prstGeom prst="rect">
          <a:avLst/>
        </a:prstGeom>
        <a:noFill/>
        <a:ln>
          <a:noFill/>
        </a:ln>
      </xdr:spPr>
    </xdr:pic>
    <xdr:clientData/>
  </xdr:twoCellAnchor>
  <xdr:twoCellAnchor editAs="oneCell">
    <xdr:from>
      <xdr:col>10</xdr:col>
      <xdr:colOff>355600</xdr:colOff>
      <xdr:row>11</xdr:row>
      <xdr:rowOff>203200</xdr:rowOff>
    </xdr:from>
    <xdr:to>
      <xdr:col>10</xdr:col>
      <xdr:colOff>4181475</xdr:colOff>
      <xdr:row>11</xdr:row>
      <xdr:rowOff>1149350</xdr:rowOff>
    </xdr:to>
    <xdr:pic>
      <xdr:nvPicPr>
        <xdr:cNvPr id="9" name="Imagen 4"/>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92600" y="4381500"/>
          <a:ext cx="3825875" cy="946150"/>
        </a:xfrm>
        <a:prstGeom prst="rect">
          <a:avLst/>
        </a:prstGeom>
        <a:noFill/>
        <a:ln>
          <a:noFill/>
        </a:ln>
      </xdr:spPr>
    </xdr:pic>
    <xdr:clientData/>
  </xdr:twoCellAnchor>
  <xdr:twoCellAnchor editAs="oneCell">
    <xdr:from>
      <xdr:col>10</xdr:col>
      <xdr:colOff>330200</xdr:colOff>
      <xdr:row>12</xdr:row>
      <xdr:rowOff>215900</xdr:rowOff>
    </xdr:from>
    <xdr:to>
      <xdr:col>10</xdr:col>
      <xdr:colOff>4168775</xdr:colOff>
      <xdr:row>12</xdr:row>
      <xdr:rowOff>1168400</xdr:rowOff>
    </xdr:to>
    <xdr:pic>
      <xdr:nvPicPr>
        <xdr:cNvPr id="10" name="Imagen 5"/>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967200" y="5765800"/>
          <a:ext cx="3838575" cy="952500"/>
        </a:xfrm>
        <a:prstGeom prst="rect">
          <a:avLst/>
        </a:prstGeom>
        <a:noFill/>
        <a:ln>
          <a:noFill/>
        </a:ln>
      </xdr:spPr>
    </xdr:pic>
    <xdr:clientData/>
  </xdr:twoCellAnchor>
  <xdr:twoCellAnchor editAs="oneCell">
    <xdr:from>
      <xdr:col>10</xdr:col>
      <xdr:colOff>495300</xdr:colOff>
      <xdr:row>13</xdr:row>
      <xdr:rowOff>101600</xdr:rowOff>
    </xdr:from>
    <xdr:to>
      <xdr:col>10</xdr:col>
      <xdr:colOff>4352290</xdr:colOff>
      <xdr:row>13</xdr:row>
      <xdr:rowOff>1047750</xdr:rowOff>
    </xdr:to>
    <xdr:pic>
      <xdr:nvPicPr>
        <xdr:cNvPr id="11" name="Imagen 8"/>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32300" y="6997700"/>
          <a:ext cx="3856990" cy="9461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A13" workbookViewId="0">
      <selection activeCell="B29" sqref="B29"/>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30" style="2" customWidth="1"/>
    <col min="7" max="7" width="20.5" style="2" customWidth="1"/>
    <col min="8" max="8" width="30.83203125" style="2" customWidth="1"/>
    <col min="9" max="9" width="20.5" style="2" customWidth="1"/>
    <col min="10" max="10" width="34.83203125" style="17" customWidth="1"/>
    <col min="11" max="11" width="61.5" style="17" customWidth="1"/>
    <col min="12" max="12" width="20.33203125" style="2" customWidth="1"/>
    <col min="13" max="13" width="14.5" style="2" customWidth="1"/>
    <col min="14" max="16384" width="10.83203125" style="2"/>
  </cols>
  <sheetData>
    <row r="1" spans="1:16" ht="16" thickBot="1">
      <c r="A1" s="1"/>
      <c r="B1" s="1"/>
      <c r="C1" s="1"/>
      <c r="D1" s="1"/>
      <c r="F1" s="1"/>
      <c r="G1" s="1"/>
      <c r="H1" s="49"/>
      <c r="I1" s="49"/>
      <c r="J1" s="16"/>
      <c r="K1" s="16"/>
    </row>
    <row r="2" spans="1:16" ht="15">
      <c r="A2" s="1"/>
      <c r="B2" s="3" t="s">
        <v>0</v>
      </c>
      <c r="C2" s="89" t="s">
        <v>22</v>
      </c>
      <c r="D2" s="90"/>
      <c r="F2" s="82" t="s">
        <v>1</v>
      </c>
      <c r="G2" s="83"/>
      <c r="H2" s="49"/>
      <c r="I2" s="49"/>
      <c r="J2" s="16"/>
    </row>
    <row r="3" spans="1:16" ht="15">
      <c r="A3" s="1"/>
      <c r="B3" s="4" t="s">
        <v>9</v>
      </c>
      <c r="C3" s="91">
        <v>3</v>
      </c>
      <c r="D3" s="92"/>
      <c r="F3" s="84"/>
      <c r="G3" s="85"/>
      <c r="H3" s="49"/>
      <c r="I3" s="49"/>
      <c r="J3" s="16"/>
    </row>
    <row r="4" spans="1:16" ht="15">
      <c r="A4" s="1"/>
      <c r="B4" s="4" t="s">
        <v>55</v>
      </c>
      <c r="C4" s="91" t="s">
        <v>153</v>
      </c>
      <c r="D4" s="92"/>
      <c r="E4" s="5"/>
      <c r="F4" s="48" t="s">
        <v>56</v>
      </c>
      <c r="G4" s="23" t="s">
        <v>57</v>
      </c>
      <c r="H4" s="49"/>
      <c r="I4" s="49"/>
      <c r="J4" s="16"/>
      <c r="K4" s="16"/>
    </row>
    <row r="5" spans="1:16" ht="16" thickBot="1">
      <c r="A5" s="1"/>
      <c r="B5" s="6" t="s">
        <v>2</v>
      </c>
      <c r="C5" s="93" t="s">
        <v>152</v>
      </c>
      <c r="D5" s="94"/>
      <c r="E5" s="5"/>
      <c r="F5" s="47" t="str">
        <f>IF(G4="Recurso","Motor del recurso","")</f>
        <v>Motor del recurso</v>
      </c>
      <c r="G5" s="47" t="s">
        <v>58</v>
      </c>
      <c r="H5" s="49"/>
      <c r="I5" s="70"/>
      <c r="J5" s="16"/>
      <c r="K5" s="16"/>
    </row>
    <row r="6" spans="1:16" ht="16" thickBot="1">
      <c r="A6" s="1"/>
      <c r="B6" s="1"/>
      <c r="C6" s="1"/>
      <c r="D6" s="1"/>
      <c r="E6" s="7"/>
      <c r="F6" s="1"/>
      <c r="G6" s="1"/>
      <c r="H6" s="49"/>
      <c r="I6" s="49"/>
      <c r="J6" s="16"/>
      <c r="K6" s="16"/>
    </row>
    <row r="7" spans="1:16" ht="15" customHeight="1">
      <c r="A7" s="1"/>
      <c r="B7" s="34" t="s">
        <v>41</v>
      </c>
      <c r="C7" s="8" t="s">
        <v>157</v>
      </c>
      <c r="D7" s="33" t="s">
        <v>40</v>
      </c>
      <c r="F7" s="1"/>
      <c r="G7" s="1"/>
      <c r="H7" s="1"/>
      <c r="I7" s="1"/>
      <c r="J7" s="16"/>
      <c r="K7" s="16"/>
    </row>
    <row r="8" spans="1:16" s="9" customFormat="1" ht="16" thickBot="1">
      <c r="A8" s="10"/>
      <c r="B8" s="10"/>
      <c r="C8" s="10"/>
      <c r="D8" s="11"/>
      <c r="E8" s="11"/>
      <c r="F8" s="86" t="s">
        <v>63</v>
      </c>
      <c r="G8" s="87"/>
      <c r="H8" s="87"/>
      <c r="I8" s="88"/>
      <c r="J8" s="18"/>
      <c r="K8" s="12"/>
      <c r="L8" s="2"/>
      <c r="M8" s="2"/>
      <c r="N8" s="2"/>
      <c r="O8" s="2"/>
      <c r="P8" s="2"/>
    </row>
    <row r="9" spans="1:16" ht="27" thickBot="1">
      <c r="A9" s="30" t="s">
        <v>3</v>
      </c>
      <c r="B9" s="113" t="s">
        <v>10</v>
      </c>
      <c r="C9" s="24" t="s">
        <v>4</v>
      </c>
      <c r="D9" s="24" t="s">
        <v>5</v>
      </c>
      <c r="E9" s="24" t="s">
        <v>6</v>
      </c>
      <c r="F9" s="69" t="s">
        <v>62</v>
      </c>
      <c r="G9" s="69" t="s">
        <v>60</v>
      </c>
      <c r="H9" s="69" t="s">
        <v>61</v>
      </c>
      <c r="I9" s="69" t="s">
        <v>138</v>
      </c>
      <c r="J9" s="25" t="s">
        <v>7</v>
      </c>
      <c r="K9" s="75" t="s">
        <v>8</v>
      </c>
    </row>
    <row r="10" spans="1:16" s="12" customFormat="1" ht="87" customHeight="1">
      <c r="A10" s="13" t="str">
        <f>IF(OR(B10&lt;&gt;"",J10&lt;&gt;""),"IMG01","")</f>
        <v>IMG01</v>
      </c>
      <c r="B10" s="77" t="s">
        <v>155</v>
      </c>
      <c r="C10" s="26" t="str">
        <f>IF(OR(B10&lt;&gt;"",J10&lt;&gt;""),IF($G$4="Recurso",CONCATENATE($G$4," ",$G$5),$G$4),"")</f>
        <v>Recurso M5A</v>
      </c>
      <c r="D10" s="72" t="s">
        <v>147</v>
      </c>
      <c r="E10" s="14" t="s">
        <v>146</v>
      </c>
      <c r="F10" s="14" t="str">
        <f>IF(OR(B10&lt;&gt;"",J10&lt;&gt;""),CONCATENATE($C$7,"_",$A10,IF($G$4="Cuaderno de Estudio","_small",CONCATENATE(IF(I10="","","n"),IF(LEFT($G$5,1)="F",".jpg",".png")))),"")</f>
        <v>MA_03_02_CO_REC140_IMG01.png</v>
      </c>
      <c r="G10" s="14" t="str">
        <f>IF(F10&lt;&gt;"",IF($G$4="Recurso",IF(LEFT($G$5,1)="M",VLOOKUP($G$5,'Definición técnica de imagenes'!$A$3:$G$17,5,FALSE),IF($G$5="F1",'Definición técnica de imagenes'!$E$15,'Definición técnica de imagenes'!$F$13)),'Definición técnica de imagenes'!$E$16),"")</f>
        <v>286 x 286 px</v>
      </c>
      <c r="H10" s="14"/>
      <c r="I10" s="14"/>
      <c r="J10" s="14" t="s">
        <v>158</v>
      </c>
      <c r="K10" s="76"/>
    </row>
    <row r="11" spans="1:16" s="12" customFormat="1" ht="91" customHeight="1">
      <c r="A11" s="73" t="s">
        <v>148</v>
      </c>
      <c r="B11" s="77" t="s">
        <v>155</v>
      </c>
      <c r="C11" s="26" t="str">
        <f>IF(OR(B12&lt;&gt;"",J12&lt;&gt;""),IF($G$4="Recurso",CONCATENATE($G$4," ",$G$5),$G$4),"")</f>
        <v>Recurso M5A</v>
      </c>
      <c r="D11" s="72" t="s">
        <v>147</v>
      </c>
      <c r="E11" s="14" t="s">
        <v>146</v>
      </c>
      <c r="F11" s="14" t="str">
        <f>IF(OR(B12&lt;&gt;"",J12&lt;&gt;""),CONCATENATE($C$7,"_",$A11,IF($G$4="Cuaderno de Estudio","_small",CONCATENATE(IF(I11="","","n"),IF(LEFT($G$5,1)="F",".jpg",".png")))),"")</f>
        <v>MA_03_02_CO_REC140_IMG02.png</v>
      </c>
      <c r="G11" s="14" t="str">
        <f>IF(F11&lt;&gt;"",IF($G$4="Recurso",IF(LEFT($G$5,1)="M",VLOOKUP($G$5,'Definición técnica de imagenes'!$A$3:$G$17,5,FALSE),IF($G$5="F1",'Definición técnica de imagenes'!$E$15,'Definición técnica de imagenes'!$F$13)),'Definición técnica de imagenes'!$E$16),"")</f>
        <v>286 x 286 px</v>
      </c>
      <c r="H11" s="14"/>
      <c r="I11" s="14"/>
      <c r="J11" s="14" t="s">
        <v>158</v>
      </c>
      <c r="K11" s="76"/>
    </row>
    <row r="12" spans="1:16" s="12" customFormat="1" ht="108" customHeight="1">
      <c r="A12" s="73" t="s">
        <v>149</v>
      </c>
      <c r="B12" s="77" t="s">
        <v>155</v>
      </c>
      <c r="C12" s="26" t="s">
        <v>154</v>
      </c>
      <c r="D12" s="72" t="s">
        <v>147</v>
      </c>
      <c r="E12" s="72" t="s">
        <v>146</v>
      </c>
      <c r="F12" s="14" t="s">
        <v>156</v>
      </c>
      <c r="G12" s="14" t="str">
        <f>IF(F12&lt;&gt;"",IF($G$4="Recurso",IF(LEFT($G$5,1)="M",VLOOKUP($G$5,'Definición técnica de imagenes'!$A$3:$G$17,5,FALSE),IF($G$5="F1",'Definición técnica de imagenes'!$E$15,'Definición técnica de imagenes'!$F$13)),'Definición técnica de imagenes'!$E$16),"")</f>
        <v>286 x 286 px</v>
      </c>
      <c r="H12" s="14"/>
      <c r="I12" s="14"/>
      <c r="J12" s="14" t="s">
        <v>158</v>
      </c>
      <c r="K12" s="76"/>
    </row>
    <row r="13" spans="1:16" s="12" customFormat="1" ht="106" customHeight="1">
      <c r="A13" s="73" t="s">
        <v>150</v>
      </c>
      <c r="B13" s="77" t="s">
        <v>155</v>
      </c>
      <c r="C13" s="26" t="str">
        <f t="shared" ref="C13:C24" si="0">IF(OR(B13&lt;&gt;"",J13&lt;&gt;""),IF($G$4="Recurso",CONCATENATE($G$4," ",$G$5),$G$4),"")</f>
        <v>Recurso M5A</v>
      </c>
      <c r="D13" s="72" t="s">
        <v>147</v>
      </c>
      <c r="E13" s="72" t="s">
        <v>146</v>
      </c>
      <c r="F13" s="14" t="str">
        <f t="shared" ref="F13:F74" si="1">IF(OR(B13&lt;&gt;"",J13&lt;&gt;""),CONCATENATE($C$7,"_",$A13,IF($G$4="Cuaderno de Estudio","_small",CONCATENATE(IF(I13="","","n"),IF(LEFT($G$5,1)="F",".jpg",".png")))),"")</f>
        <v>MA_03_02_CO_REC140_IMG04.png</v>
      </c>
      <c r="G13" s="14" t="str">
        <f>IF(F13&lt;&gt;"",IF($G$4="Recurso",IF(LEFT($G$5,1)="M",VLOOKUP($G$5,'Definición técnica de imagenes'!$A$3:$G$17,5,FALSE),IF($G$5="F1",'Definición técnica de imagenes'!$E$15,'Definición técnica de imagenes'!$F$13)),'Definición técnica de imagenes'!$E$16),"")</f>
        <v>286 x 286 px</v>
      </c>
      <c r="H13" s="14"/>
      <c r="I13" s="14"/>
      <c r="J13" s="14" t="s">
        <v>158</v>
      </c>
      <c r="K13" s="76"/>
    </row>
    <row r="14" spans="1:16" s="12" customFormat="1" ht="99" customHeight="1">
      <c r="A14" s="73" t="s">
        <v>151</v>
      </c>
      <c r="B14" s="77" t="s">
        <v>155</v>
      </c>
      <c r="C14" s="26" t="str">
        <f t="shared" si="0"/>
        <v>Recurso M5A</v>
      </c>
      <c r="D14" s="72" t="s">
        <v>147</v>
      </c>
      <c r="E14" s="72" t="s">
        <v>146</v>
      </c>
      <c r="F14" s="14" t="str">
        <f t="shared" si="1"/>
        <v>MA_03_02_CO_REC140_IMG05.png</v>
      </c>
      <c r="G14" s="14" t="str">
        <f>IF(F14&lt;&gt;"",IF($G$4="Recurso",IF(LEFT($G$5,1)="M",VLOOKUP($G$5,'Definición técnica de imagenes'!$A$3:$G$17,5,FALSE),IF($G$5="F1",'Definición técnica de imagenes'!$E$15,'Definición técnica de imagenes'!$F$13)),'Definición técnica de imagenes'!$E$16),"")</f>
        <v>286 x 286 px</v>
      </c>
      <c r="H14" s="14"/>
      <c r="I14" s="14"/>
      <c r="J14" s="14" t="s">
        <v>158</v>
      </c>
      <c r="K14" s="76"/>
    </row>
    <row r="15" spans="1:16" s="12" customFormat="1" ht="15">
      <c r="A15" s="13"/>
      <c r="B15" s="80"/>
      <c r="C15" s="26" t="str">
        <f t="shared" si="0"/>
        <v/>
      </c>
      <c r="D15" s="72"/>
      <c r="E15" s="72"/>
      <c r="F15" s="14"/>
      <c r="G15" s="14" t="str">
        <f>IF(F15&lt;&gt;"",IF($G$4="Recurso",IF(LEFT($G$5,1)="M",VLOOKUP($G$5,'Definición técnica de imagenes'!$A$3:$G$17,5,FALSE),IF($G$5="F1",'Definición técnica de imagenes'!$E$15,'Definición técnica de imagenes'!$F$13)),'Definición técnica de imagenes'!$E$16),"")</f>
        <v/>
      </c>
      <c r="H15" s="14"/>
      <c r="I15" s="14"/>
      <c r="J15" s="29"/>
      <c r="K15" s="76"/>
    </row>
    <row r="16" spans="1:16" s="12" customFormat="1" ht="15">
      <c r="A16" s="13"/>
      <c r="B16" s="79"/>
      <c r="C16" s="26"/>
      <c r="D16" s="72"/>
      <c r="E16" s="72"/>
      <c r="F16" s="14"/>
      <c r="G16" s="14" t="str">
        <f>IF(F16&lt;&gt;"",IF($G$4="Recurso",IF(LEFT($G$5,1)="M",VLOOKUP($G$5,'Definición técnica de imagenes'!$A$3:$G$17,5,FALSE),IF($G$5="F1",'Definición técnica de imagenes'!$E$15,'Definición técnica de imagenes'!$F$13)),'Definición técnica de imagenes'!$E$16),"")</f>
        <v/>
      </c>
      <c r="H16" s="14"/>
      <c r="I16" s="14"/>
      <c r="J16" s="77"/>
      <c r="K16" s="76"/>
    </row>
    <row r="17" spans="1:11" s="12" customFormat="1" ht="15">
      <c r="A17" s="13"/>
      <c r="B17" s="81"/>
      <c r="C17" s="26"/>
      <c r="D17" s="72"/>
      <c r="E17" s="72"/>
      <c r="F17" s="14"/>
      <c r="G17" s="14"/>
      <c r="H17" s="14"/>
      <c r="I17" s="14"/>
      <c r="J17" s="77"/>
      <c r="K17" s="76"/>
    </row>
    <row r="18" spans="1:11" s="12" customFormat="1" ht="15">
      <c r="A18" s="13"/>
      <c r="B18" s="74"/>
      <c r="C18" s="26"/>
      <c r="D18" s="14"/>
      <c r="E18" s="14"/>
      <c r="F18" s="14"/>
      <c r="G18" s="14"/>
      <c r="H18" s="14" t="str">
        <f t="shared" ref="H13:H74" si="2">IF(I18&lt;&gt;"",IF(OR(B18&lt;&gt;"",J18&lt;&gt;""),CONCATENATE($C$7,"_",$A18,IF($G$4="Cuaderno de Estudio","_zoom",CONCATENATE("a",IF(LEFT($G$5,1)="F",".jpg",".png")))),""),"")</f>
        <v/>
      </c>
      <c r="I18" s="14" t="str">
        <f>IF(OR(B18&lt;&gt;"",J18&lt;&gt;""),IF($G$4="Recurso",IF(LEFT($G$5,1)="M",VLOOKUP($G$5,'Definición técnica de imagenes'!$A$3:$G$17,6,FALSE),IF($G$5="F1","","")),'Definición técnica de imagenes'!$F$16),"")</f>
        <v/>
      </c>
      <c r="J18" s="77"/>
      <c r="K18" s="76"/>
    </row>
    <row r="19" spans="1:11" s="12" customFormat="1">
      <c r="A19" s="13"/>
      <c r="B19" s="74"/>
      <c r="C19" s="26"/>
      <c r="D19" s="14"/>
      <c r="E19" s="14"/>
      <c r="F19" s="14"/>
      <c r="G19" s="14"/>
      <c r="H19" s="14"/>
      <c r="I19" s="14"/>
      <c r="J19" s="77"/>
      <c r="K19" s="31"/>
    </row>
    <row r="20" spans="1:11" s="12" customFormat="1">
      <c r="A20" s="13"/>
      <c r="B20" s="78"/>
      <c r="C20" s="26"/>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4"/>
      <c r="K20" s="21"/>
    </row>
    <row r="21" spans="1:11" s="12" customFormat="1">
      <c r="A21" s="13"/>
      <c r="B21" s="74"/>
      <c r="C21" s="26" t="str">
        <f t="shared" si="0"/>
        <v/>
      </c>
      <c r="D21" s="14"/>
      <c r="E21" s="14"/>
      <c r="F21" s="14" t="str">
        <f t="shared" si="1"/>
        <v/>
      </c>
      <c r="G21" s="14"/>
      <c r="H21" s="14" t="str">
        <f t="shared" si="2"/>
        <v/>
      </c>
      <c r="I21" s="14" t="str">
        <f>IF(OR(B21&lt;&gt;"",J21&lt;&gt;""),IF($G$4="Recurso",IF(LEFT($G$5,1)="M",VLOOKUP($G$5,'Definición técnica de imagenes'!$A$3:$G$17,6,FALSE),IF($G$5="F1","","")),'Definición técnica de imagenes'!$F$16),"")</f>
        <v/>
      </c>
      <c r="J21" s="29"/>
      <c r="K21" s="21"/>
    </row>
    <row r="22" spans="1:11" s="12" customFormat="1">
      <c r="A22" s="13"/>
      <c r="B22" s="74"/>
      <c r="C22" s="26" t="str">
        <f t="shared" si="0"/>
        <v/>
      </c>
      <c r="D22" s="14"/>
      <c r="E22" s="14"/>
      <c r="F22" s="14" t="str">
        <f t="shared" si="1"/>
        <v/>
      </c>
      <c r="G22" s="14"/>
      <c r="H22" s="14" t="str">
        <f t="shared" si="2"/>
        <v/>
      </c>
      <c r="I22" s="14" t="str">
        <f>IF(OR(B22&lt;&gt;"",J22&lt;&gt;""),IF($G$4="Recurso",IF(LEFT($G$5,1)="M",VLOOKUP($G$5,'Definición técnica de imagenes'!$A$3:$G$17,6,FALSE),IF($G$5="F1","","")),'Definición técnica de imagenes'!$F$16),"")</f>
        <v/>
      </c>
      <c r="J22" s="29"/>
      <c r="K22" s="20"/>
    </row>
    <row r="23" spans="1:11" s="12" customFormat="1">
      <c r="A23" s="13"/>
      <c r="B23" s="74"/>
      <c r="C23" s="26" t="str">
        <f t="shared" si="0"/>
        <v/>
      </c>
      <c r="D23" s="14"/>
      <c r="E23" s="14"/>
      <c r="F23" s="14" t="str">
        <f t="shared" si="1"/>
        <v/>
      </c>
      <c r="G23" s="14"/>
      <c r="H23" s="14" t="str">
        <f t="shared" si="2"/>
        <v/>
      </c>
      <c r="I23" s="14" t="str">
        <f>IF(OR(B23&lt;&gt;"",J23&lt;&gt;""),IF($G$4="Recurso",IF(LEFT($G$5,1)="M",VLOOKUP($G$5,'Definición técnica de imagenes'!$A$3:$G$17,6,FALSE),IF($G$5="F1","","")),'Definición técnica de imagenes'!$F$16),"")</f>
        <v/>
      </c>
      <c r="J23" s="29"/>
      <c r="K23" s="19"/>
    </row>
    <row r="24" spans="1:11" s="12" customFormat="1">
      <c r="A24" s="13"/>
      <c r="B24" s="74"/>
      <c r="C24" s="26" t="str">
        <f t="shared" si="0"/>
        <v/>
      </c>
      <c r="D24" s="14"/>
      <c r="E24" s="14"/>
      <c r="F24" s="14" t="str">
        <f t="shared" si="1"/>
        <v/>
      </c>
      <c r="G24" s="14"/>
      <c r="H24" s="14" t="str">
        <f t="shared" si="2"/>
        <v/>
      </c>
      <c r="I24" s="14" t="str">
        <f>IF(OR(B24&lt;&gt;"",J24&lt;&gt;""),IF($G$4="Recurso",IF(LEFT($G$5,1)="M",VLOOKUP($G$5,'Definición técnica de imagenes'!$A$3:$G$17,6,FALSE),IF($G$5="F1","","")),'Definición técnica de imagenes'!$F$16),"")</f>
        <v/>
      </c>
      <c r="J24" s="29"/>
      <c r="K24" s="15"/>
    </row>
    <row r="25" spans="1:11" s="12" customFormat="1">
      <c r="A25" s="13"/>
      <c r="B25" s="74"/>
      <c r="C25" s="26"/>
      <c r="D25" s="14"/>
      <c r="E25" s="14"/>
      <c r="F25" s="14"/>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c r="A26" s="13"/>
      <c r="B26" s="74"/>
      <c r="C26" s="26"/>
      <c r="D26" s="14"/>
      <c r="E26" s="14"/>
      <c r="F26" s="14"/>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29"/>
      <c r="K26" s="19"/>
    </row>
    <row r="27" spans="1:11" s="12" customFormat="1">
      <c r="A27" s="13"/>
      <c r="B27" s="74"/>
      <c r="C27" s="26"/>
      <c r="D27" s="14"/>
      <c r="E27" s="14"/>
      <c r="F27" s="14"/>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29"/>
      <c r="K27" s="19"/>
    </row>
    <row r="28" spans="1:11" s="12" customFormat="1">
      <c r="A28" s="13"/>
      <c r="B28" s="74"/>
      <c r="C28" s="26"/>
      <c r="D28" s="14"/>
      <c r="E28" s="14"/>
      <c r="F28" s="14"/>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29"/>
      <c r="K28" s="19"/>
    </row>
    <row r="29" spans="1:11" s="12" customFormat="1">
      <c r="A29" s="13"/>
      <c r="B29" s="74"/>
      <c r="C29" s="26"/>
      <c r="D29" s="14"/>
      <c r="E29" s="14"/>
      <c r="F29" s="14"/>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9"/>
      <c r="K29" s="19"/>
    </row>
    <row r="30" spans="1:11" s="12" customFormat="1">
      <c r="A30" s="13"/>
      <c r="B30" s="78"/>
      <c r="C30" s="77"/>
      <c r="D30" s="14"/>
      <c r="E30" s="14"/>
      <c r="F30" s="14"/>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4"/>
      <c r="K30" s="19"/>
    </row>
    <row r="31" spans="1:11" s="12" customFormat="1">
      <c r="A31" s="13"/>
      <c r="B31" s="74"/>
      <c r="C31" s="77"/>
      <c r="D31" s="14"/>
      <c r="E31" s="14"/>
      <c r="F31" s="14"/>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29"/>
      <c r="K31" s="19"/>
    </row>
    <row r="32" spans="1:11" s="12" customFormat="1">
      <c r="A32" s="13"/>
      <c r="B32" s="74"/>
      <c r="C32" s="77"/>
      <c r="D32" s="14"/>
      <c r="E32" s="14"/>
      <c r="F32" s="14"/>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29"/>
      <c r="K32" s="19"/>
    </row>
    <row r="33" spans="1:11" s="12" customFormat="1">
      <c r="A33" s="13"/>
      <c r="B33" s="74"/>
      <c r="C33" s="77"/>
      <c r="D33" s="14"/>
      <c r="E33" s="14"/>
      <c r="F33" s="14"/>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29"/>
      <c r="K33" s="19"/>
    </row>
    <row r="34" spans="1:11" s="12" customFormat="1">
      <c r="A34" s="13"/>
      <c r="B34" s="74"/>
      <c r="C34" s="77"/>
      <c r="D34" s="14"/>
      <c r="E34" s="14"/>
      <c r="F34" s="14"/>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29"/>
      <c r="K34" s="19"/>
    </row>
    <row r="35" spans="1:11" s="12" customFormat="1">
      <c r="A35" s="13"/>
      <c r="B35" s="26"/>
      <c r="C35" s="26"/>
      <c r="D35" s="14"/>
      <c r="E35" s="14"/>
      <c r="F35" s="14"/>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c r="A37" s="13"/>
      <c r="B37" s="26"/>
      <c r="C37" s="26"/>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c r="A38" s="13"/>
      <c r="B38" s="28"/>
      <c r="C38" s="28"/>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c r="A39" s="13"/>
      <c r="B39" s="26"/>
      <c r="C39" s="26"/>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3">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4">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3"/>
        <v/>
      </c>
      <c r="G76" s="14" t="str">
        <f>IF(F76&lt;&gt;"",IF($G$4="Recurso",IF(LEFT($G$5,1)="M",VLOOKUP($G$5,'Definición técnica de imagenes'!$A$3:$G$17,5,FALSE),IF($G$5="F1",'Definición técnica de imagenes'!$E$15,'Definición técnica de imagenes'!$F$13)),'Definición técnica de imagenes'!$E$16),"")</f>
        <v/>
      </c>
      <c r="H76" s="14" t="str">
        <f t="shared" si="4"/>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3"/>
        <v/>
      </c>
      <c r="G77" s="14" t="str">
        <f>IF(F77&lt;&gt;"",IF($G$4="Recurso",IF(LEFT($G$5,1)="M",VLOOKUP($G$5,'Definición técnica de imagenes'!$A$3:$G$17,5,FALSE),IF($G$5="F1",'Definición técnica de imagenes'!$E$15,'Definición técnica de imagenes'!$F$13)),'Definición técnica de imagenes'!$E$16),"")</f>
        <v/>
      </c>
      <c r="H77" s="14" t="str">
        <f t="shared" si="4"/>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3"/>
        <v/>
      </c>
      <c r="G78" s="14" t="str">
        <f>IF(F78&lt;&gt;"",IF($G$4="Recurso",IF(LEFT($G$5,1)="M",VLOOKUP($G$5,'Definición técnica de imagenes'!$A$3:$G$17,5,FALSE),IF($G$5="F1",'Definición técnica de imagenes'!$E$15,'Definición técnica de imagenes'!$F$13)),'Definición técnica de imagenes'!$E$16),"")</f>
        <v/>
      </c>
      <c r="H78" s="14" t="str">
        <f t="shared" si="4"/>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3"/>
        <v/>
      </c>
      <c r="G79" s="14" t="str">
        <f>IF(F79&lt;&gt;"",IF($G$4="Recurso",IF(LEFT($G$5,1)="M",VLOOKUP($G$5,'Definición técnica de imagenes'!$A$3:$G$17,5,FALSE),IF($G$5="F1",'Definición técnica de imagenes'!$E$15,'Definición técnica de imagenes'!$F$13)),'Definición técnica de imagenes'!$E$16),"")</f>
        <v/>
      </c>
      <c r="H79" s="14" t="str">
        <f t="shared" si="4"/>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3"/>
        <v/>
      </c>
      <c r="G80" s="14" t="str">
        <f>IF(F80&lt;&gt;"",IF($G$4="Recurso",IF(LEFT($G$5,1)="M",VLOOKUP($G$5,'Definición técnica de imagenes'!$A$3:$G$17,5,FALSE),IF($G$5="F1",'Definición técnica de imagenes'!$E$15,'Definición técnica de imagenes'!$F$13)),'Definición técnica de imagenes'!$E$16),"")</f>
        <v/>
      </c>
      <c r="H80" s="14" t="str">
        <f t="shared" si="4"/>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3"/>
        <v/>
      </c>
      <c r="G81" s="14" t="str">
        <f>IF(F81&lt;&gt;"",IF($G$4="Recurso",IF(LEFT($G$5,1)="M",VLOOKUP($G$5,'Definición técnica de imagenes'!$A$3:$G$17,5,FALSE),IF($G$5="F1",'Definición técnica de imagenes'!$E$15,'Definición técnica de imagenes'!$F$13)),'Definición técnica de imagenes'!$E$16),"")</f>
        <v/>
      </c>
      <c r="H81" s="14" t="str">
        <f t="shared" si="4"/>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3"/>
        <v/>
      </c>
      <c r="G82" s="14" t="str">
        <f>IF(F82&lt;&gt;"",IF($G$4="Recurso",IF(LEFT($G$5,1)="M",VLOOKUP($G$5,'Definición técnica de imagenes'!$A$3:$G$17,5,FALSE),IF($G$5="F1",'Definición técnica de imagenes'!$E$15,'Definición técnica de imagenes'!$F$13)),'Definición técnica de imagenes'!$E$16),"")</f>
        <v/>
      </c>
      <c r="H82" s="14" t="str">
        <f t="shared" si="4"/>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3"/>
        <v/>
      </c>
      <c r="G83" s="14" t="str">
        <f>IF(F83&lt;&gt;"",IF($G$4="Recurso",IF(LEFT($G$5,1)="M",VLOOKUP($G$5,'Definición técnica de imagenes'!$A$3:$G$17,5,FALSE),IF($G$5="F1",'Definición técnica de imagenes'!$E$15,'Definición técnica de imagenes'!$F$13)),'Definición técnica de imagenes'!$E$16),"")</f>
        <v/>
      </c>
      <c r="H83" s="14" t="str">
        <f t="shared" si="4"/>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3"/>
        <v/>
      </c>
      <c r="G84" s="14" t="str">
        <f>IF(F84&lt;&gt;"",IF($G$4="Recurso",IF(LEFT($G$5,1)="M",VLOOKUP($G$5,'Definición técnica de imagenes'!$A$3:$G$17,5,FALSE),IF($G$5="F1",'Definición técnica de imagenes'!$E$15,'Definición técnica de imagenes'!$F$13)),'Definición técnica de imagenes'!$E$16),"")</f>
        <v/>
      </c>
      <c r="H84" s="14" t="str">
        <f t="shared" si="4"/>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3"/>
        <v/>
      </c>
      <c r="G85" s="14" t="str">
        <f>IF(F85&lt;&gt;"",IF($G$4="Recurso",IF(LEFT($G$5,1)="M",VLOOKUP($G$5,'Definición técnica de imagenes'!$A$3:$G$17,5,FALSE),IF($G$5="F1",'Definición técnica de imagenes'!$E$15,'Definición técnica de imagenes'!$F$13)),'Definición técnica de imagenes'!$E$16),"")</f>
        <v/>
      </c>
      <c r="H85" s="14" t="str">
        <f t="shared" si="4"/>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3"/>
        <v/>
      </c>
      <c r="G86" s="14" t="str">
        <f>IF(F86&lt;&gt;"",IF($G$4="Recurso",IF(LEFT($G$5,1)="M",VLOOKUP($G$5,'Definición técnica de imagenes'!$A$3:$G$17,5,FALSE),IF($G$5="F1",'Definición técnica de imagenes'!$E$15,'Definición técnica de imagenes'!$F$13)),'Definición técnica de imagenes'!$E$16),"")</f>
        <v/>
      </c>
      <c r="H86" s="14" t="str">
        <f t="shared" si="4"/>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3"/>
        <v/>
      </c>
      <c r="G87" s="14" t="str">
        <f>IF(F87&lt;&gt;"",IF($G$4="Recurso",IF(LEFT($G$5,1)="M",VLOOKUP($G$5,'Definición técnica de imagenes'!$A$3:$G$17,5,FALSE),IF($G$5="F1",'Definición técnica de imagenes'!$E$15,'Definición técnica de imagenes'!$F$13)),'Definición técnica de imagenes'!$E$16),"")</f>
        <v/>
      </c>
      <c r="H87" s="14" t="str">
        <f t="shared" si="4"/>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3"/>
        <v/>
      </c>
      <c r="G88" s="14" t="str">
        <f>IF(F88&lt;&gt;"",IF($G$4="Recurso",IF(LEFT($G$5,1)="M",VLOOKUP($G$5,'Definición técnica de imagenes'!$A$3:$G$17,5,FALSE),IF($G$5="F1",'Definición técnica de imagenes'!$E$15,'Definición técnica de imagenes'!$F$13)),'Definición técnica de imagenes'!$E$16),"")</f>
        <v/>
      </c>
      <c r="H88" s="14" t="str">
        <f t="shared" si="4"/>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3"/>
        <v/>
      </c>
      <c r="G89" s="14" t="str">
        <f>IF(F89&lt;&gt;"",IF($G$4="Recurso",IF(LEFT($G$5,1)="M",VLOOKUP($G$5,'Definición técnica de imagenes'!$A$3:$G$17,5,FALSE),IF($G$5="F1",'Definición técnica de imagenes'!$E$15,'Definición técnica de imagenes'!$F$13)),'Definición técnica de imagenes'!$E$16),"")</f>
        <v/>
      </c>
      <c r="H89" s="14" t="str">
        <f t="shared" si="4"/>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3"/>
        <v/>
      </c>
      <c r="G90" s="14" t="str">
        <f>IF(F90&lt;&gt;"",IF($G$4="Recurso",IF(LEFT($G$5,1)="M",VLOOKUP($G$5,'Definición técnica de imagenes'!$A$3:$G$17,5,FALSE),IF($G$5="F1",'Definición técnica de imagenes'!$E$15,'Definición técnica de imagenes'!$F$13)),'Definición técnica de imagenes'!$E$16),"")</f>
        <v/>
      </c>
      <c r="H90" s="14" t="str">
        <f t="shared" si="4"/>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3"/>
        <v/>
      </c>
      <c r="G91" s="14" t="str">
        <f>IF(F91&lt;&gt;"",IF($G$4="Recurso",IF(LEFT($G$5,1)="M",VLOOKUP($G$5,'Definición técnica de imagenes'!$A$3:$G$17,5,FALSE),IF($G$5="F1",'Definición técnica de imagenes'!$E$15,'Definición técnica de imagenes'!$F$13)),'Definición técnica de imagenes'!$E$16),"")</f>
        <v/>
      </c>
      <c r="H91" s="14" t="str">
        <f t="shared" si="4"/>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3"/>
        <v/>
      </c>
      <c r="G92" s="14" t="str">
        <f>IF(F92&lt;&gt;"",IF($G$4="Recurso",IF(LEFT($G$5,1)="M",VLOOKUP($G$5,'Definición técnica de imagenes'!$A$3:$G$17,5,FALSE),IF($G$5="F1",'Definición técnica de imagenes'!$E$15,'Definición técnica de imagenes'!$F$13)),'Definición técnica de imagenes'!$E$16),"")</f>
        <v/>
      </c>
      <c r="H92" s="14" t="str">
        <f t="shared" si="4"/>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3"/>
        <v/>
      </c>
      <c r="G93" s="14" t="str">
        <f>IF(F93&lt;&gt;"",IF($G$4="Recurso",IF(LEFT($G$5,1)="M",VLOOKUP($G$5,'Definición técnica de imagenes'!$A$3:$G$17,5,FALSE),IF($G$5="F1",'Definición técnica de imagenes'!$E$15,'Definición técnica de imagenes'!$F$13)),'Definición técnica de imagenes'!$E$16),"")</f>
        <v/>
      </c>
      <c r="H93" s="14" t="str">
        <f t="shared" si="4"/>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3"/>
        <v/>
      </c>
      <c r="G94" s="14" t="str">
        <f>IF(F94&lt;&gt;"",IF($G$4="Recurso",IF(LEFT($G$5,1)="M",VLOOKUP($G$5,'Definición técnica de imagenes'!$A$3:$G$17,5,FALSE),IF($G$5="F1",'Definición técnica de imagenes'!$E$15,'Definición técnica de imagenes'!$F$13)),'Definición técnica de imagenes'!$E$16),"")</f>
        <v/>
      </c>
      <c r="H94" s="14" t="str">
        <f t="shared" si="4"/>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3"/>
        <v/>
      </c>
      <c r="G95" s="14" t="str">
        <f>IF(F95&lt;&gt;"",IF($G$4="Recurso",IF(LEFT($G$5,1)="M",VLOOKUP($G$5,'Definición técnica de imagenes'!$A$3:$G$17,5,FALSE),IF($G$5="F1",'Definición técnica de imagenes'!$E$15,'Definición técnica de imagenes'!$F$13)),'Definición técnica de imagenes'!$E$16),"")</f>
        <v/>
      </c>
      <c r="H95" s="14" t="str">
        <f t="shared" si="4"/>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3"/>
        <v/>
      </c>
      <c r="G96" s="14" t="str">
        <f>IF(F96&lt;&gt;"",IF($G$4="Recurso",IF(LEFT($G$5,1)="M",VLOOKUP($G$5,'Definición técnica de imagenes'!$A$3:$G$17,5,FALSE),IF($G$5="F1",'Definición técnica de imagenes'!$E$15,'Definición técnica de imagenes'!$F$13)),'Definición técnica de imagenes'!$E$16),"")</f>
        <v/>
      </c>
      <c r="H96" s="14" t="str">
        <f t="shared" si="4"/>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3"/>
        <v/>
      </c>
      <c r="G97" s="14" t="str">
        <f>IF(F97&lt;&gt;"",IF($G$4="Recurso",IF(LEFT($G$5,1)="M",VLOOKUP($G$5,'Definición técnica de imagenes'!$A$3:$G$17,5,FALSE),IF($G$5="F1",'Definición técnica de imagenes'!$E$15,'Definición técnica de imagenes'!$F$13)),'Definición técnica de imagenes'!$E$16),"")</f>
        <v/>
      </c>
      <c r="H97" s="14" t="str">
        <f t="shared" si="4"/>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3"/>
        <v/>
      </c>
      <c r="G98" s="14" t="str">
        <f>IF(F98&lt;&gt;"",IF($G$4="Recurso",IF(LEFT($G$5,1)="M",VLOOKUP($G$5,'Definición técnica de imagenes'!$A$3:$G$17,5,FALSE),IF($G$5="F1",'Definición técnica de imagenes'!$E$15,'Definición técnica de imagenes'!$F$13)),'Definición técnica de imagenes'!$E$16),"")</f>
        <v/>
      </c>
      <c r="H98" s="14" t="str">
        <f t="shared" si="4"/>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3"/>
        <v/>
      </c>
      <c r="G99" s="14" t="str">
        <f>IF(F99&lt;&gt;"",IF($G$4="Recurso",IF(LEFT($G$5,1)="M",VLOOKUP($G$5,'Definición técnica de imagenes'!$A$3:$G$17,5,FALSE),IF($G$5="F1",'Definición técnica de imagenes'!$E$15,'Definición técnica de imagenes'!$F$13)),'Definición técnica de imagenes'!$E$16),"")</f>
        <v/>
      </c>
      <c r="H99" s="14" t="str">
        <f t="shared" si="4"/>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3"/>
        <v/>
      </c>
      <c r="G100" s="14" t="str">
        <f>IF(F100&lt;&gt;"",IF($G$4="Recurso",IF(LEFT($G$5,1)="M",VLOOKUP($G$5,'Definición técnica de imagenes'!$A$3:$G$17,5,FALSE),IF($G$5="F1",'Definición técnica de imagenes'!$E$15,'Definición técnica de imagenes'!$F$13)),'Definición técnica de imagenes'!$E$16),"")</f>
        <v/>
      </c>
      <c r="H100" s="14" t="str">
        <f t="shared" si="4"/>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3"/>
        <v/>
      </c>
      <c r="G101" s="14" t="str">
        <f>IF(F101&lt;&gt;"",IF($G$4="Recurso",IF(LEFT($G$5,1)="M",VLOOKUP($G$5,'Definición técnica de imagenes'!$A$3:$G$17,5,FALSE),IF($G$5="F1",'Definición técnica de imagenes'!$E$15,'Definición técnica de imagenes'!$F$13)),'Definición técnica de imagenes'!$E$16),"")</f>
        <v/>
      </c>
      <c r="H101" s="14" t="str">
        <f t="shared" si="4"/>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3"/>
        <v/>
      </c>
      <c r="G102" s="14" t="str">
        <f>IF(F102&lt;&gt;"",IF($G$4="Recurso",IF(LEFT($G$5,1)="M",VLOOKUP($G$5,'Definición técnica de imagenes'!$A$3:$G$17,5,FALSE),IF($G$5="F1",'Definición técnica de imagenes'!$E$15,'Definición técnica de imagenes'!$F$13)),'Definición técnica de imagenes'!$E$16),"")</f>
        <v/>
      </c>
      <c r="H102" s="14" t="str">
        <f t="shared" si="4"/>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3"/>
        <v/>
      </c>
      <c r="G103" s="14" t="str">
        <f>IF(F103&lt;&gt;"",IF($G$4="Recurso",IF(LEFT($G$5,1)="M",VLOOKUP($G$5,'Definición técnica de imagenes'!$A$3:$G$17,5,FALSE),IF($G$5="F1",'Definición técnica de imagenes'!$E$15,'Definición técnica de imagenes'!$F$13)),'Definición técnica de imagenes'!$E$16),"")</f>
        <v/>
      </c>
      <c r="H103" s="14" t="str">
        <f t="shared" si="4"/>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3"/>
        <v/>
      </c>
      <c r="G104" s="14" t="str">
        <f>IF(F104&lt;&gt;"",IF($G$4="Recurso",IF(LEFT($G$5,1)="M",VLOOKUP($G$5,'Definición técnica de imagenes'!$A$3:$G$17,5,FALSE),IF($G$5="F1",'Definición técnica de imagenes'!$E$15,'Definición técnica de imagenes'!$F$13)),'Definición técnica de imagenes'!$E$16),"")</f>
        <v/>
      </c>
      <c r="H104" s="14" t="str">
        <f t="shared" si="4"/>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3"/>
        <v/>
      </c>
      <c r="G105" s="14" t="str">
        <f>IF(F105&lt;&gt;"",IF($G$4="Recurso",IF(LEFT($G$5,1)="M",VLOOKUP($G$5,'Definición técnica de imagenes'!$A$3:$G$17,5,FALSE),IF($G$5="F1",'Definición técnica de imagenes'!$E$15,'Definición técnica de imagenes'!$F$13)),'Definición técnica de imagenes'!$E$16),"")</f>
        <v/>
      </c>
      <c r="H105" s="14" t="str">
        <f t="shared" si="4"/>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3"/>
        <v/>
      </c>
      <c r="G106" s="14" t="str">
        <f>IF(F106&lt;&gt;"",IF($G$4="Recurso",IF(LEFT($G$5,1)="M",VLOOKUP($G$5,'Definición técnica de imagenes'!$A$3:$G$17,5,FALSE),IF($G$5="F1",'Definición técnica de imagenes'!$E$15,'Definición técnica de imagenes'!$F$13)),'Definición técnica de imagenes'!$E$16),"")</f>
        <v/>
      </c>
      <c r="H106" s="14" t="str">
        <f t="shared" si="4"/>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3"/>
        <v/>
      </c>
      <c r="G107" s="14" t="str">
        <f>IF(F107&lt;&gt;"",IF($G$4="Recurso",IF(LEFT($G$5,1)="M",VLOOKUP($G$5,'Definición técnica de imagenes'!$A$3:$G$17,5,FALSE),IF($G$5="F1",'Definición técnica de imagenes'!$E$15,'Definición técnica de imagenes'!$F$13)),'Definición técnica de imagenes'!$E$16),"")</f>
        <v/>
      </c>
      <c r="H107" s="14" t="str">
        <f t="shared" si="4"/>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3"/>
        <v/>
      </c>
      <c r="G108" s="14" t="str">
        <f>IF(F108&lt;&gt;"",IF($G$4="Recurso",IF(LEFT($G$5,1)="M",VLOOKUP($G$5,'Definición técnica de imagenes'!$A$3:$G$17,5,FALSE),IF($G$5="F1",'Definición técnica de imagenes'!$E$15,'Definición técnica de imagenes'!$F$13)),'Definición técnica de imagenes'!$E$16),"")</f>
        <v/>
      </c>
      <c r="H108" s="14" t="str">
        <f t="shared" si="4"/>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2" customWidth="1"/>
    <col min="2" max="2" width="10.83203125" style="32"/>
    <col min="3" max="3" width="13.83203125" style="32" customWidth="1"/>
    <col min="4" max="4" width="11.33203125" style="32" customWidth="1"/>
    <col min="5" max="7" width="10.83203125" style="32"/>
    <col min="8" max="11" width="11" style="32" hidden="1" customWidth="1"/>
    <col min="12" max="16384" width="10.83203125" style="32"/>
  </cols>
  <sheetData>
    <row r="1" spans="1:11" ht="16" thickBot="1">
      <c r="A1" s="97" t="s">
        <v>39</v>
      </c>
      <c r="B1" s="98"/>
      <c r="C1" s="98"/>
      <c r="D1" s="98"/>
      <c r="E1" s="98"/>
      <c r="F1" s="99"/>
    </row>
    <row r="2" spans="1:11">
      <c r="A2" s="40" t="s">
        <v>43</v>
      </c>
      <c r="B2" s="41"/>
      <c r="C2" s="100" t="s">
        <v>14</v>
      </c>
      <c r="D2" s="101"/>
      <c r="E2" s="102"/>
      <c r="F2" s="42"/>
    </row>
    <row r="3" spans="1:11" ht="60">
      <c r="A3" s="43" t="s">
        <v>44</v>
      </c>
      <c r="B3" s="41"/>
      <c r="C3" s="106" t="s">
        <v>15</v>
      </c>
      <c r="D3" s="107"/>
      <c r="E3" s="108"/>
      <c r="F3" s="42"/>
      <c r="H3" s="32" t="s">
        <v>19</v>
      </c>
      <c r="I3" s="32" t="s">
        <v>20</v>
      </c>
      <c r="J3" s="32" t="s">
        <v>21</v>
      </c>
      <c r="K3" s="32" t="s">
        <v>53</v>
      </c>
    </row>
    <row r="4" spans="1:11" ht="30">
      <c r="A4" s="40" t="s">
        <v>45</v>
      </c>
      <c r="B4" s="41"/>
      <c r="C4" s="36" t="s">
        <v>16</v>
      </c>
      <c r="D4" s="35" t="s">
        <v>17</v>
      </c>
      <c r="E4" s="39" t="s">
        <v>18</v>
      </c>
      <c r="F4" s="42"/>
      <c r="H4" s="32" t="s">
        <v>22</v>
      </c>
      <c r="I4" s="32" t="s">
        <v>26</v>
      </c>
      <c r="J4" s="32">
        <v>1</v>
      </c>
      <c r="K4" s="32">
        <v>1</v>
      </c>
    </row>
    <row r="5" spans="1:11" ht="76" thickBot="1">
      <c r="A5" s="43" t="s">
        <v>46</v>
      </c>
      <c r="B5" s="41"/>
      <c r="C5" s="38" t="s">
        <v>36</v>
      </c>
      <c r="D5" s="109" t="str">
        <f>CONCATENATE(H21,"_",I21,"_",J21,"_CO")</f>
        <v>LE_07_04_CO</v>
      </c>
      <c r="E5" s="110"/>
      <c r="F5" s="42"/>
      <c r="H5" s="32" t="s">
        <v>23</v>
      </c>
      <c r="I5" s="32" t="s">
        <v>27</v>
      </c>
      <c r="J5" s="32">
        <v>2</v>
      </c>
      <c r="K5" s="32">
        <v>2</v>
      </c>
    </row>
    <row r="6" spans="1:11" ht="31" thickBot="1">
      <c r="A6" s="40" t="s">
        <v>11</v>
      </c>
      <c r="B6" s="41"/>
      <c r="C6" s="41"/>
      <c r="D6" s="41"/>
      <c r="E6" s="41"/>
      <c r="F6" s="42"/>
      <c r="H6" s="32" t="s">
        <v>24</v>
      </c>
      <c r="I6" s="32" t="s">
        <v>28</v>
      </c>
      <c r="J6" s="32">
        <v>3</v>
      </c>
      <c r="K6" s="32">
        <v>3</v>
      </c>
    </row>
    <row r="7" spans="1:11" ht="46" thickBot="1">
      <c r="A7" s="43" t="s">
        <v>12</v>
      </c>
      <c r="B7" s="41"/>
      <c r="C7" s="71" t="s">
        <v>144</v>
      </c>
      <c r="D7" s="95" t="str">
        <f>CONCATENATE("SolicitudGrafica_",D5,".xls")</f>
        <v>SolicitudGrafica_LE_07_04_CO.xls</v>
      </c>
      <c r="E7" s="95"/>
      <c r="F7" s="96"/>
      <c r="H7" s="32" t="s">
        <v>25</v>
      </c>
      <c r="I7" s="32" t="s">
        <v>29</v>
      </c>
      <c r="J7" s="32">
        <v>4</v>
      </c>
      <c r="K7" s="32">
        <v>4</v>
      </c>
    </row>
    <row r="8" spans="1:11" ht="45">
      <c r="A8" s="43" t="s">
        <v>54</v>
      </c>
      <c r="B8" s="41"/>
      <c r="C8" s="41"/>
      <c r="D8" s="41"/>
      <c r="E8" s="41"/>
      <c r="F8" s="42"/>
      <c r="I8" s="32" t="s">
        <v>30</v>
      </c>
      <c r="J8" s="32">
        <v>5</v>
      </c>
      <c r="K8" s="32">
        <v>5</v>
      </c>
    </row>
    <row r="9" spans="1:11" ht="45">
      <c r="A9" s="43" t="s">
        <v>13</v>
      </c>
      <c r="B9" s="41"/>
      <c r="C9" s="41"/>
      <c r="D9" s="41"/>
      <c r="E9" s="41"/>
      <c r="F9" s="42"/>
      <c r="I9" s="32" t="s">
        <v>31</v>
      </c>
      <c r="J9" s="32">
        <v>6</v>
      </c>
      <c r="K9" s="32">
        <v>6</v>
      </c>
    </row>
    <row r="10" spans="1:11" ht="31" thickBot="1">
      <c r="A10" s="44" t="s">
        <v>37</v>
      </c>
      <c r="B10" s="45"/>
      <c r="C10" s="45"/>
      <c r="D10" s="45"/>
      <c r="E10" s="45"/>
      <c r="F10" s="46"/>
      <c r="I10" s="32" t="s">
        <v>32</v>
      </c>
      <c r="J10" s="32">
        <v>7</v>
      </c>
      <c r="K10" s="32">
        <v>7</v>
      </c>
    </row>
    <row r="11" spans="1:11">
      <c r="I11" s="32" t="s">
        <v>33</v>
      </c>
      <c r="J11" s="32">
        <v>8</v>
      </c>
      <c r="K11" s="32">
        <v>8</v>
      </c>
    </row>
    <row r="12" spans="1:11" ht="16" thickBot="1">
      <c r="I12" s="32" t="s">
        <v>38</v>
      </c>
      <c r="J12" s="32">
        <v>9</v>
      </c>
      <c r="K12" s="32">
        <v>9</v>
      </c>
    </row>
    <row r="13" spans="1:11">
      <c r="A13" s="97" t="s">
        <v>42</v>
      </c>
      <c r="B13" s="98"/>
      <c r="C13" s="98"/>
      <c r="D13" s="98"/>
      <c r="E13" s="98"/>
      <c r="F13" s="99"/>
      <c r="I13" s="32" t="s">
        <v>34</v>
      </c>
      <c r="J13" s="32">
        <v>10</v>
      </c>
      <c r="K13" s="32">
        <v>10</v>
      </c>
    </row>
    <row r="14" spans="1:11" ht="16" thickBot="1">
      <c r="A14" s="43"/>
      <c r="B14" s="41"/>
      <c r="C14" s="41"/>
      <c r="D14" s="41"/>
      <c r="E14" s="41"/>
      <c r="F14" s="42"/>
      <c r="I14" s="32" t="s">
        <v>35</v>
      </c>
      <c r="J14" s="32">
        <v>11</v>
      </c>
      <c r="K14" s="32">
        <v>11</v>
      </c>
    </row>
    <row r="15" spans="1:11">
      <c r="A15" s="40" t="s">
        <v>47</v>
      </c>
      <c r="B15" s="41"/>
      <c r="C15" s="100" t="s">
        <v>50</v>
      </c>
      <c r="D15" s="101"/>
      <c r="E15" s="101"/>
      <c r="F15" s="102"/>
      <c r="J15" s="32">
        <v>12</v>
      </c>
      <c r="K15" s="32">
        <v>12</v>
      </c>
    </row>
    <row r="16" spans="1:11" ht="67.25" customHeight="1">
      <c r="A16" s="43" t="s">
        <v>48</v>
      </c>
      <c r="B16" s="41"/>
      <c r="C16" s="36" t="s">
        <v>16</v>
      </c>
      <c r="D16" s="35" t="s">
        <v>17</v>
      </c>
      <c r="E16" s="35" t="s">
        <v>18</v>
      </c>
      <c r="F16" s="37" t="s">
        <v>51</v>
      </c>
      <c r="J16" s="32">
        <v>13</v>
      </c>
      <c r="K16" s="32">
        <v>13</v>
      </c>
    </row>
    <row r="17" spans="1:11" ht="32" customHeight="1" thickBot="1">
      <c r="A17" s="40" t="s">
        <v>45</v>
      </c>
      <c r="B17" s="41"/>
      <c r="C17" s="38" t="s">
        <v>36</v>
      </c>
      <c r="D17" s="103" t="str">
        <f>CONCATENATE(H21,"_",I21,"_",J21,"_",K45)</f>
        <v>LE_07_04_REC10</v>
      </c>
      <c r="E17" s="104"/>
      <c r="F17" s="105"/>
      <c r="J17" s="32">
        <v>14</v>
      </c>
      <c r="K17" s="32">
        <v>14</v>
      </c>
    </row>
    <row r="18" spans="1:11" ht="76" thickBot="1">
      <c r="A18" s="43" t="s">
        <v>49</v>
      </c>
      <c r="B18" s="41"/>
      <c r="C18" s="71" t="s">
        <v>145</v>
      </c>
      <c r="D18" s="95" t="str">
        <f>CONCATENATE("SolicitudGrafica_",D17,".xls")</f>
        <v>SolicitudGrafica_LE_07_04_REC10.xls</v>
      </c>
      <c r="E18" s="95"/>
      <c r="F18" s="96"/>
      <c r="J18" s="32">
        <v>15</v>
      </c>
      <c r="K18" s="32">
        <v>15</v>
      </c>
    </row>
    <row r="19" spans="1:11">
      <c r="A19" s="40" t="s">
        <v>11</v>
      </c>
      <c r="B19" s="41"/>
      <c r="C19" s="41"/>
      <c r="D19" s="41"/>
      <c r="E19" s="41"/>
      <c r="F19" s="42"/>
      <c r="H19" s="32">
        <v>3</v>
      </c>
      <c r="J19" s="32">
        <v>16</v>
      </c>
      <c r="K19" s="32">
        <v>16</v>
      </c>
    </row>
    <row r="20" spans="1:11" ht="61" thickBot="1">
      <c r="A20" s="44" t="s">
        <v>52</v>
      </c>
      <c r="B20" s="45"/>
      <c r="C20" s="45"/>
      <c r="D20" s="45"/>
      <c r="E20" s="45"/>
      <c r="F20" s="46"/>
      <c r="H20" s="32">
        <v>4</v>
      </c>
      <c r="I20" s="32">
        <v>5</v>
      </c>
      <c r="J20" s="32">
        <v>4</v>
      </c>
      <c r="K20" s="32">
        <v>17</v>
      </c>
    </row>
    <row r="21" spans="1:11">
      <c r="H21" s="32" t="str">
        <f>IF(INDEX(H4:H7,H20)=H4,"MA",IF(INDEX(H4:H7,H20)=H5,"CN",IF(INDEX(H4:H7,H20)=H6,"CS",IF(INDEX(H4:H7,H20)=H7,"LE"))))</f>
        <v>LE</v>
      </c>
      <c r="I21" s="32" t="str">
        <f>CONCATENATE(IF((I20+2)&lt;10,"0",""),I20+2)</f>
        <v>07</v>
      </c>
      <c r="J21" s="32" t="str">
        <f>CONCATENATE(IF(J20&lt;10,"0",""),J20)</f>
        <v>04</v>
      </c>
      <c r="K21" s="32">
        <v>18</v>
      </c>
    </row>
    <row r="22" spans="1:11">
      <c r="K22" s="32">
        <v>19</v>
      </c>
    </row>
    <row r="23" spans="1:11">
      <c r="K23" s="32">
        <v>20</v>
      </c>
    </row>
    <row r="24" spans="1:11">
      <c r="K24" s="32">
        <v>21</v>
      </c>
    </row>
    <row r="25" spans="1:11">
      <c r="K25" s="32">
        <v>22</v>
      </c>
    </row>
    <row r="26" spans="1:11">
      <c r="K26" s="32">
        <v>23</v>
      </c>
    </row>
    <row r="27" spans="1:11">
      <c r="K27" s="32">
        <v>24</v>
      </c>
    </row>
    <row r="28" spans="1:11">
      <c r="K28" s="32">
        <v>25</v>
      </c>
    </row>
    <row r="29" spans="1:11">
      <c r="K29" s="32">
        <v>26</v>
      </c>
    </row>
    <row r="30" spans="1:11">
      <c r="K30" s="32">
        <v>27</v>
      </c>
    </row>
    <row r="31" spans="1:11">
      <c r="K31" s="32">
        <v>28</v>
      </c>
    </row>
    <row r="32" spans="1:11">
      <c r="K32" s="32">
        <v>29</v>
      </c>
    </row>
    <row r="33" spans="11:11">
      <c r="K33" s="32">
        <v>30</v>
      </c>
    </row>
    <row r="34" spans="11:11">
      <c r="K34" s="32">
        <v>31</v>
      </c>
    </row>
    <row r="35" spans="11:11">
      <c r="K35" s="32">
        <v>32</v>
      </c>
    </row>
    <row r="36" spans="11:11">
      <c r="K36" s="32">
        <v>33</v>
      </c>
    </row>
    <row r="37" spans="11:11">
      <c r="K37" s="32">
        <v>34</v>
      </c>
    </row>
    <row r="38" spans="11:11">
      <c r="K38" s="32">
        <v>35</v>
      </c>
    </row>
    <row r="39" spans="11:11">
      <c r="K39" s="32">
        <v>36</v>
      </c>
    </row>
    <row r="40" spans="11:11">
      <c r="K40" s="32">
        <v>37</v>
      </c>
    </row>
    <row r="41" spans="11:11">
      <c r="K41" s="32">
        <v>38</v>
      </c>
    </row>
    <row r="42" spans="11:11">
      <c r="K42" s="32">
        <v>39</v>
      </c>
    </row>
    <row r="43" spans="11:11">
      <c r="K43" s="32">
        <v>40</v>
      </c>
    </row>
    <row r="44" spans="11:11">
      <c r="K44" s="32">
        <v>1</v>
      </c>
    </row>
    <row r="45" spans="11:11">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4"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5"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mc:AlternateContent xmlns:mc="http://schemas.openxmlformats.org/markup-compatibility/2006">
          <mc:Choice Requires="x14">
            <control shapeId="1030" r:id="rId6"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7"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8"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9"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3203125" defaultRowHeight="15" x14ac:dyDescent="0"/>
  <cols>
    <col min="1" max="1" width="21" style="32" customWidth="1"/>
    <col min="2" max="2" width="22.1640625" style="32" customWidth="1"/>
    <col min="3" max="3" width="17.33203125" style="32" customWidth="1"/>
    <col min="4" max="4" width="10.83203125" style="32"/>
    <col min="5" max="5" width="11.6640625" style="32" customWidth="1"/>
    <col min="6" max="6" width="12.6640625" style="32" customWidth="1"/>
    <col min="7" max="7" width="11" style="32" customWidth="1"/>
    <col min="8" max="9" width="22.1640625" style="32" customWidth="1"/>
    <col min="10" max="10" width="20.6640625" style="32" customWidth="1"/>
    <col min="11" max="11" width="44.5" style="32" customWidth="1"/>
    <col min="12" max="16384" width="10.83203125" style="32"/>
  </cols>
  <sheetData>
    <row r="1" spans="1:11">
      <c r="A1" s="111" t="s">
        <v>57</v>
      </c>
      <c r="B1" s="111" t="s">
        <v>64</v>
      </c>
      <c r="C1" s="111" t="s">
        <v>65</v>
      </c>
      <c r="D1" s="111" t="s">
        <v>6</v>
      </c>
      <c r="E1" s="111" t="s">
        <v>66</v>
      </c>
      <c r="F1" s="111" t="s">
        <v>67</v>
      </c>
      <c r="G1" s="111" t="s">
        <v>68</v>
      </c>
      <c r="H1" s="112" t="s">
        <v>69</v>
      </c>
      <c r="I1" s="112"/>
      <c r="J1" s="112"/>
    </row>
    <row r="2" spans="1:11">
      <c r="A2" s="111"/>
      <c r="B2" s="111"/>
      <c r="C2" s="111"/>
      <c r="D2" s="111"/>
      <c r="E2" s="111"/>
      <c r="F2" s="111"/>
      <c r="G2" s="111"/>
      <c r="H2" s="50" t="s">
        <v>66</v>
      </c>
      <c r="I2" s="50" t="s">
        <v>67</v>
      </c>
      <c r="J2" s="50" t="s">
        <v>68</v>
      </c>
    </row>
    <row r="3" spans="1:11" s="52" customFormat="1">
      <c r="A3" s="51" t="s">
        <v>70</v>
      </c>
      <c r="B3" s="51" t="s">
        <v>71</v>
      </c>
      <c r="C3" s="51" t="s">
        <v>72</v>
      </c>
      <c r="D3" s="51" t="s">
        <v>73</v>
      </c>
      <c r="E3" s="51" t="s">
        <v>74</v>
      </c>
      <c r="F3" s="51"/>
      <c r="G3" s="51"/>
      <c r="H3" s="51" t="s">
        <v>75</v>
      </c>
      <c r="I3" s="51"/>
      <c r="J3" s="51"/>
    </row>
    <row r="4" spans="1:11" s="52" customFormat="1">
      <c r="A4" s="53" t="s">
        <v>58</v>
      </c>
      <c r="B4" s="53" t="s">
        <v>76</v>
      </c>
      <c r="C4" s="53" t="s">
        <v>72</v>
      </c>
      <c r="D4" s="53" t="s">
        <v>73</v>
      </c>
      <c r="E4" s="53" t="s">
        <v>77</v>
      </c>
      <c r="F4" s="53" t="s">
        <v>78</v>
      </c>
      <c r="G4" s="53"/>
      <c r="H4" s="53" t="s">
        <v>79</v>
      </c>
      <c r="I4" s="53" t="s">
        <v>80</v>
      </c>
      <c r="J4" s="53"/>
    </row>
    <row r="5" spans="1:11" s="52" customFormat="1">
      <c r="A5" s="54" t="s">
        <v>81</v>
      </c>
      <c r="B5" s="53" t="s">
        <v>82</v>
      </c>
      <c r="C5" s="53" t="s">
        <v>72</v>
      </c>
      <c r="D5" s="53" t="s">
        <v>73</v>
      </c>
      <c r="E5" s="53" t="s">
        <v>77</v>
      </c>
      <c r="F5" s="53" t="s">
        <v>78</v>
      </c>
      <c r="G5" s="55"/>
      <c r="H5" s="53" t="s">
        <v>79</v>
      </c>
      <c r="I5" s="53" t="s">
        <v>80</v>
      </c>
      <c r="J5" s="55"/>
    </row>
    <row r="6" spans="1:11" s="52" customFormat="1">
      <c r="A6" s="53" t="s">
        <v>59</v>
      </c>
      <c r="B6" s="53" t="s">
        <v>83</v>
      </c>
      <c r="C6" s="53" t="s">
        <v>72</v>
      </c>
      <c r="D6" s="53" t="s">
        <v>73</v>
      </c>
      <c r="E6" s="53" t="s">
        <v>77</v>
      </c>
      <c r="F6" s="53" t="s">
        <v>78</v>
      </c>
      <c r="G6" s="53" t="s">
        <v>74</v>
      </c>
      <c r="H6" s="53" t="s">
        <v>79</v>
      </c>
      <c r="I6" s="53" t="s">
        <v>80</v>
      </c>
      <c r="J6" s="53" t="s">
        <v>84</v>
      </c>
    </row>
    <row r="7" spans="1:11" s="52" customFormat="1" ht="28">
      <c r="A7" s="53" t="s">
        <v>85</v>
      </c>
      <c r="B7" s="53" t="s">
        <v>86</v>
      </c>
      <c r="C7" s="53" t="s">
        <v>72</v>
      </c>
      <c r="D7" s="53" t="s">
        <v>73</v>
      </c>
      <c r="E7" s="53" t="s">
        <v>77</v>
      </c>
      <c r="F7" s="53" t="s">
        <v>78</v>
      </c>
      <c r="G7" s="53"/>
      <c r="H7" s="53" t="s">
        <v>79</v>
      </c>
      <c r="I7" s="53" t="s">
        <v>80</v>
      </c>
      <c r="J7" s="53"/>
    </row>
    <row r="8" spans="1:11" s="52" customFormat="1" ht="28">
      <c r="A8" s="53" t="s">
        <v>87</v>
      </c>
      <c r="B8" s="53" t="s">
        <v>88</v>
      </c>
      <c r="C8" s="53" t="s">
        <v>72</v>
      </c>
      <c r="D8" s="53" t="s">
        <v>73</v>
      </c>
      <c r="E8" s="53" t="s">
        <v>77</v>
      </c>
      <c r="F8" s="53" t="s">
        <v>78</v>
      </c>
      <c r="G8" s="53"/>
      <c r="H8" s="53" t="s">
        <v>79</v>
      </c>
      <c r="I8" s="53" t="s">
        <v>80</v>
      </c>
      <c r="J8" s="53"/>
    </row>
    <row r="9" spans="1:11" s="52" customFormat="1">
      <c r="A9" s="53" t="s">
        <v>89</v>
      </c>
      <c r="B9" s="53" t="s">
        <v>90</v>
      </c>
      <c r="C9" s="53" t="s">
        <v>72</v>
      </c>
      <c r="D9" s="53" t="s">
        <v>73</v>
      </c>
      <c r="E9" s="53" t="s">
        <v>77</v>
      </c>
      <c r="F9" s="53" t="s">
        <v>78</v>
      </c>
      <c r="G9" s="53"/>
      <c r="H9" s="53" t="s">
        <v>79</v>
      </c>
      <c r="I9" s="53" t="s">
        <v>80</v>
      </c>
      <c r="J9" s="53"/>
    </row>
    <row r="10" spans="1:11" s="52" customFormat="1">
      <c r="A10" s="53" t="s">
        <v>91</v>
      </c>
      <c r="B10" s="53" t="s">
        <v>92</v>
      </c>
      <c r="C10" s="53" t="s">
        <v>72</v>
      </c>
      <c r="D10" s="53" t="s">
        <v>73</v>
      </c>
      <c r="E10" s="53" t="s">
        <v>93</v>
      </c>
      <c r="F10" s="53"/>
      <c r="G10" s="53"/>
      <c r="H10" s="53" t="s">
        <v>75</v>
      </c>
      <c r="I10" s="53"/>
      <c r="J10" s="53"/>
    </row>
    <row r="11" spans="1:11" s="52" customFormat="1" ht="28">
      <c r="A11" s="53" t="s">
        <v>94</v>
      </c>
      <c r="B11" s="53" t="s">
        <v>95</v>
      </c>
      <c r="C11" s="53" t="s">
        <v>72</v>
      </c>
      <c r="D11" s="53" t="s">
        <v>73</v>
      </c>
      <c r="E11" s="53" t="s">
        <v>77</v>
      </c>
      <c r="F11" s="53" t="s">
        <v>78</v>
      </c>
      <c r="G11" s="53"/>
      <c r="H11" s="53" t="s">
        <v>79</v>
      </c>
      <c r="I11" s="53" t="s">
        <v>80</v>
      </c>
      <c r="J11" s="53"/>
    </row>
    <row r="12" spans="1:11" s="52" customFormat="1">
      <c r="A12" s="53" t="s">
        <v>96</v>
      </c>
      <c r="B12" s="53" t="s">
        <v>97</v>
      </c>
      <c r="C12" s="53" t="s">
        <v>72</v>
      </c>
      <c r="D12" s="53" t="s">
        <v>73</v>
      </c>
      <c r="E12" s="53" t="s">
        <v>77</v>
      </c>
      <c r="F12" s="53" t="s">
        <v>78</v>
      </c>
      <c r="G12" s="53"/>
      <c r="H12" s="53" t="s">
        <v>79</v>
      </c>
      <c r="I12" s="53" t="s">
        <v>80</v>
      </c>
      <c r="J12" s="53"/>
    </row>
    <row r="13" spans="1:11" ht="60">
      <c r="A13" s="56" t="s">
        <v>98</v>
      </c>
      <c r="B13" s="56" t="s">
        <v>99</v>
      </c>
      <c r="C13" s="53" t="s">
        <v>72</v>
      </c>
      <c r="D13" s="57" t="s">
        <v>100</v>
      </c>
      <c r="E13" s="57"/>
      <c r="F13" s="58" t="s">
        <v>142</v>
      </c>
      <c r="G13" s="56"/>
      <c r="H13" s="53"/>
      <c r="I13" s="53" t="s">
        <v>75</v>
      </c>
      <c r="J13" s="56"/>
      <c r="K13" s="32" t="s">
        <v>101</v>
      </c>
    </row>
    <row r="14" spans="1:11">
      <c r="A14" s="56" t="s">
        <v>102</v>
      </c>
      <c r="B14" s="56" t="s">
        <v>103</v>
      </c>
      <c r="C14" s="53" t="s">
        <v>72</v>
      </c>
      <c r="D14" s="57" t="s">
        <v>73</v>
      </c>
      <c r="E14" s="57"/>
      <c r="F14" s="58" t="s">
        <v>143</v>
      </c>
      <c r="G14" s="56"/>
      <c r="H14" s="53"/>
      <c r="I14" s="53" t="s">
        <v>75</v>
      </c>
      <c r="J14" s="56"/>
    </row>
    <row r="15" spans="1:11" ht="30">
      <c r="A15" s="56" t="s">
        <v>104</v>
      </c>
      <c r="B15" s="56" t="s">
        <v>105</v>
      </c>
      <c r="C15" s="53" t="s">
        <v>106</v>
      </c>
      <c r="D15" s="56" t="s">
        <v>100</v>
      </c>
      <c r="E15" s="56" t="s">
        <v>141</v>
      </c>
      <c r="F15" s="56"/>
      <c r="G15" s="56"/>
      <c r="H15" s="53" t="s">
        <v>75</v>
      </c>
      <c r="I15" s="56"/>
      <c r="J15" s="56"/>
      <c r="K15" s="32" t="s">
        <v>107</v>
      </c>
    </row>
    <row r="16" spans="1:11" ht="90">
      <c r="A16" s="58" t="s">
        <v>108</v>
      </c>
      <c r="B16" s="58"/>
      <c r="C16" s="54" t="s">
        <v>106</v>
      </c>
      <c r="D16" s="58" t="s">
        <v>109</v>
      </c>
      <c r="E16" s="57" t="s">
        <v>139</v>
      </c>
      <c r="F16" s="57" t="s">
        <v>140</v>
      </c>
      <c r="G16" s="57"/>
      <c r="H16" s="58" t="s">
        <v>110</v>
      </c>
      <c r="I16" s="58" t="s">
        <v>111</v>
      </c>
      <c r="J16" s="57"/>
      <c r="K16" s="59" t="s">
        <v>112</v>
      </c>
    </row>
    <row r="17" spans="1:11" ht="28">
      <c r="A17" s="53" t="s">
        <v>113</v>
      </c>
      <c r="B17" s="53"/>
      <c r="C17" s="53" t="s">
        <v>72</v>
      </c>
      <c r="D17" s="53" t="s">
        <v>73</v>
      </c>
      <c r="E17" s="53" t="s">
        <v>114</v>
      </c>
      <c r="F17" s="53" t="s">
        <v>115</v>
      </c>
      <c r="G17" s="53"/>
      <c r="H17" s="60" t="s">
        <v>116</v>
      </c>
      <c r="I17" s="60" t="s">
        <v>117</v>
      </c>
      <c r="J17" s="53"/>
      <c r="K17" s="61" t="s">
        <v>118</v>
      </c>
    </row>
    <row r="20" spans="1:11">
      <c r="A20" s="62" t="s">
        <v>119</v>
      </c>
    </row>
    <row r="21" spans="1:11">
      <c r="A21" s="63" t="s">
        <v>120</v>
      </c>
      <c r="B21" s="64" t="s">
        <v>121</v>
      </c>
      <c r="C21" s="65" t="s">
        <v>122</v>
      </c>
      <c r="D21" s="64"/>
      <c r="E21" s="64"/>
    </row>
    <row r="22" spans="1:11">
      <c r="A22" s="66" t="s">
        <v>123</v>
      </c>
      <c r="B22" s="67" t="s">
        <v>124</v>
      </c>
      <c r="C22" s="68" t="s">
        <v>125</v>
      </c>
      <c r="D22" s="67"/>
      <c r="E22" s="67"/>
    </row>
    <row r="23" spans="1:11">
      <c r="A23" s="66" t="s">
        <v>126</v>
      </c>
      <c r="B23" s="67" t="s">
        <v>127</v>
      </c>
      <c r="C23" s="68" t="s">
        <v>128</v>
      </c>
      <c r="D23" s="67"/>
      <c r="E23" s="67"/>
    </row>
    <row r="24" spans="1:11" ht="30">
      <c r="A24" s="66" t="s">
        <v>129</v>
      </c>
      <c r="B24" s="67" t="s">
        <v>130</v>
      </c>
      <c r="C24" s="68" t="s">
        <v>131</v>
      </c>
      <c r="D24" s="67"/>
      <c r="E24" s="67"/>
    </row>
    <row r="25" spans="1:11">
      <c r="A25" s="66" t="s">
        <v>132</v>
      </c>
      <c r="B25" s="67" t="s">
        <v>133</v>
      </c>
      <c r="C25" s="68" t="s">
        <v>134</v>
      </c>
      <c r="D25" s="67"/>
      <c r="E25" s="67"/>
    </row>
    <row r="26" spans="1:11" ht="60">
      <c r="A26" s="66" t="s">
        <v>135</v>
      </c>
      <c r="B26" s="67" t="s">
        <v>136</v>
      </c>
      <c r="C26" s="68" t="s">
        <v>137</v>
      </c>
      <c r="D26" s="67"/>
      <c r="E26" s="67"/>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2015-05-02T23:27:48Z</dcterms:modified>
</cp:coreProperties>
</file>