
<file path=[Content_Types].xml><?xml version="1.0" encoding="utf-8"?>
<Types xmlns="http://schemas.openxmlformats.org/package/2006/content-types">
  <Default Extension="xml" ContentType="application/xml"/>
  <Default Extension="bin" ContentType="application/vnd.openxmlformats-officedocument.oleObject"/>
  <Default Extension="vml" ContentType="application/vnd.openxmlformats-officedocument.vmlDrawing"/>
  <Default Extension="png" ContentType="image/png"/>
  <Default Extension="emf" ContentType="image/x-em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bookViews>
    <workbookView xWindow="0" yWindow="0" windowWidth="25600" windowHeight="14760" tabRatio="500"/>
  </bookViews>
  <sheets>
    <sheet name="Solicitud gráfica" sheetId="1" r:id="rId1"/>
    <sheet name="Ayuda" sheetId="2" r:id="rId2"/>
    <sheet name="Definición técnica de imagenes"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29" i="1" l="1"/>
  <c r="C28" i="1"/>
  <c r="C27" i="1"/>
  <c r="C26" i="1"/>
  <c r="C25" i="1"/>
  <c r="C24" i="1"/>
  <c r="C23" i="1"/>
  <c r="I16" i="1"/>
  <c r="C16" i="1"/>
  <c r="H21" i="2"/>
  <c r="I21" i="2"/>
  <c r="J21" i="2"/>
  <c r="K45" i="2"/>
  <c r="D17" i="2"/>
  <c r="D18" i="2"/>
  <c r="D5" i="2"/>
  <c r="D7" i="2"/>
  <c r="I11" i="1"/>
  <c r="F11" i="1"/>
  <c r="G11" i="1"/>
  <c r="H11" i="1"/>
  <c r="I12" i="1"/>
  <c r="F12" i="1"/>
  <c r="G12" i="1"/>
  <c r="H12" i="1"/>
  <c r="I13" i="1"/>
  <c r="F13" i="1"/>
  <c r="G13" i="1"/>
  <c r="H13" i="1"/>
  <c r="I14" i="1"/>
  <c r="F14" i="1"/>
  <c r="G14" i="1"/>
  <c r="H14" i="1"/>
  <c r="A15" i="1"/>
  <c r="I15" i="1"/>
  <c r="F15" i="1"/>
  <c r="G15" i="1"/>
  <c r="H15" i="1"/>
  <c r="F16" i="1"/>
  <c r="G16" i="1"/>
  <c r="I17" i="1"/>
  <c r="F17" i="1"/>
  <c r="G17" i="1"/>
  <c r="H17" i="1"/>
  <c r="I18" i="1"/>
  <c r="F18" i="1"/>
  <c r="G18" i="1"/>
  <c r="H18" i="1"/>
  <c r="I19" i="1"/>
  <c r="F19" i="1"/>
  <c r="G19" i="1"/>
  <c r="H19" i="1"/>
  <c r="I20" i="1"/>
  <c r="F20" i="1"/>
  <c r="G20" i="1"/>
  <c r="H20" i="1"/>
  <c r="I21" i="1"/>
  <c r="F21" i="1"/>
  <c r="G21" i="1"/>
  <c r="H21" i="1"/>
  <c r="I22" i="1"/>
  <c r="F22" i="1"/>
  <c r="G22" i="1"/>
  <c r="H22" i="1"/>
  <c r="I23" i="1"/>
  <c r="F23" i="1"/>
  <c r="G23" i="1"/>
  <c r="H23" i="1"/>
  <c r="I24" i="1"/>
  <c r="F24" i="1"/>
  <c r="G24" i="1"/>
  <c r="H24" i="1"/>
  <c r="I25" i="1"/>
  <c r="F25" i="1"/>
  <c r="G25" i="1"/>
  <c r="H25" i="1"/>
  <c r="I26" i="1"/>
  <c r="F26" i="1"/>
  <c r="G26" i="1"/>
  <c r="H26" i="1"/>
  <c r="I27" i="1"/>
  <c r="F27" i="1"/>
  <c r="G27" i="1"/>
  <c r="H27" i="1"/>
  <c r="I28" i="1"/>
  <c r="F28" i="1"/>
  <c r="G28" i="1"/>
  <c r="H28" i="1"/>
  <c r="I29" i="1"/>
  <c r="F29" i="1"/>
  <c r="G29" i="1"/>
  <c r="H29" i="1"/>
  <c r="I30" i="1"/>
  <c r="F30" i="1"/>
  <c r="G30" i="1"/>
  <c r="H30" i="1"/>
  <c r="I31" i="1"/>
  <c r="F31" i="1"/>
  <c r="G31" i="1"/>
  <c r="H31" i="1"/>
  <c r="I32" i="1"/>
  <c r="F32" i="1"/>
  <c r="G32" i="1"/>
  <c r="H32" i="1"/>
  <c r="I33" i="1"/>
  <c r="F33" i="1"/>
  <c r="G33" i="1"/>
  <c r="H33" i="1"/>
  <c r="I34" i="1"/>
  <c r="F34" i="1"/>
  <c r="G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10" i="1"/>
  <c r="F10" i="1"/>
  <c r="C11" i="1"/>
  <c r="C12" i="1"/>
  <c r="C13" i="1"/>
  <c r="C14" i="1"/>
  <c r="C15" i="1"/>
  <c r="C19" i="1"/>
  <c r="C20" i="1"/>
  <c r="C21" i="1"/>
  <c r="C22" i="1"/>
  <c r="C10" i="1"/>
  <c r="F5" i="1"/>
  <c r="H10" i="1"/>
  <c r="G10" i="1"/>
</calcChain>
</file>

<file path=xl/sharedStrings.xml><?xml version="1.0" encoding="utf-8"?>
<sst xmlns="http://schemas.openxmlformats.org/spreadsheetml/2006/main" count="346" uniqueCount="183">
  <si>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</si>
  <si>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</si>
  <si>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</si>
  <si>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</si>
  <si>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</si>
  <si>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</si>
  <si>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</si>
  <si>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</si>
  <si>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</si>
  <si>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</si>
  <si>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</si>
  <si>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</si>
  <si>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</si>
  <si>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</si>
  <si>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</si>
  <si>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</si>
  <si>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</si>
  <si>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</si>
  <si>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</si>
  <si>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</si>
  <si>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</si>
  <si>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</si>
  <si>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</si>
  <si>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</si>
  <si>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</si>
  <si>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</si>
  <si>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</si>
  <si>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</si>
  <si>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</si>
  <si>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</si>
  <si>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</si>
  <si>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</si>
  <si>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</si>
  <si>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</si>
  <si>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</si>
  <si>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</si>
  <si>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</si>
  <si>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</si>
  <si>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</si>
  <si>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</si>
  <si>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</si>
  <si>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</si>
  <si>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</si>
  <si>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</si>
  <si>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</si>
  <si>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</si>
  <si>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</si>
  <si>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</si>
  <si>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</si>
  <si>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</si>
  <si>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</si>
  <si>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</si>
  <si>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</si>
  <si>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</si>
  <si>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</si>
  <si>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</si>
  <si>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</si>
  <si>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</si>
  <si>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</si>
  <si>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</si>
  <si>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</si>
  <si>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</si>
  <si>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</si>
  <si>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</si>
  <si>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</si>
  <si>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</si>
  <si>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</si>
  <si>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</si>
  <si>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</si>
  <si>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</si>
  <si>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</si>
  <si>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</si>
  <si>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</si>
  <si>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</si>
  <si>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</si>
  <si>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</si>
  <si>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</si>
  <si>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</si>
  <si>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</si>
  <si>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</si>
  <si>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</si>
  <si>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</si>
  <si>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</si>
  <si>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</si>
  <si>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</si>
  <si>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</si>
  <si>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</si>
  <si>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</si>
  <si>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</si>
  <si>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</si>
  <si>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</si>
  <si>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</si>
  <si>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</si>
  <si>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</si>
  <si>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</si>
  <si>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</si>
  <si>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</si>
  <si>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</si>
  <si>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</si>
  <si>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</si>
  <si>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</si>
  <si>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</si>
  <si>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</si>
  <si>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</si>
  <si>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</si>
  <si>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</si>
  <si>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</si>
  <si>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</si>
  <si>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</si>
  <si>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</si>
  <si>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</si>
  <si>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</si>
  <si>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</si>
  <si>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</si>
  <si>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</si>
  <si>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</si>
  <si>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</si>
  <si>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</si>
  <si>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</si>
  <si>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</si>
  <si>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</si>
  <si>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</si>
  <si>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</si>
  <si>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</si>
  <si>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</si>
  <si>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</si>
  <si>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</si>
  <si>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</si>
  <si>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</si>
  <si>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</si>
  <si>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</si>
  <si>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</si>
  <si>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</si>
  <si>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</si>
  <si>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</si>
  <si>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</si>
  <si>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</si>
  <si>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</si>
  <si>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</si>
  <si>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</si>
  <si>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</si>
  <si>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</si>
  <si>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</si>
  <si>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</si>
  <si>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</si>
  <si>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</si>
  <si>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</si>
  <si>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Cuaderno de Estudio</t>
  </si>
  <si>
    <t>Ilustración</t>
  </si>
  <si>
    <t>IMG02</t>
  </si>
  <si>
    <t>IMG03</t>
  </si>
  <si>
    <t>IMG04</t>
  </si>
  <si>
    <t>IMG05</t>
  </si>
  <si>
    <t>(Ver la imagen en  Observaciones, última columna de esta tabla)</t>
  </si>
  <si>
    <t>Andrea Constanza Perdomo Pedraza</t>
  </si>
  <si>
    <r>
      <rPr>
        <sz val="10"/>
        <color theme="1"/>
        <rFont val="Century Gothic"/>
      </rPr>
      <t xml:space="preserve">           </t>
    </r>
    <r>
      <rPr>
        <sz val="10"/>
        <color theme="1"/>
        <rFont val="Century Gothic"/>
      </rPr>
      <t>(Ver la imagen en  Observaciones, última columna de esta tabla)</t>
    </r>
  </si>
  <si>
    <t>Números hasta de seis cifras</t>
  </si>
  <si>
    <r>
      <t xml:space="preserve">                         </t>
    </r>
    <r>
      <rPr>
        <sz val="10"/>
        <color theme="1"/>
        <rFont val="Century Gothic"/>
      </rPr>
      <t>(Ver la imagen en  Observaciones, última columna de esta tabla)</t>
    </r>
  </si>
  <si>
    <t>IMG07</t>
  </si>
  <si>
    <t>MA_03_02_CO_IMG07_zoom</t>
  </si>
  <si>
    <t>IMG08</t>
  </si>
  <si>
    <t>IMG09</t>
  </si>
  <si>
    <t>IMG10</t>
  </si>
  <si>
    <t>IMG11</t>
  </si>
  <si>
    <t>IMG12</t>
  </si>
  <si>
    <t>Esquema de organización de números ordinales</t>
  </si>
  <si>
    <t>MA_03_02_CO_REC30</t>
  </si>
  <si>
    <t>Poner en la foto el texto señalado</t>
  </si>
  <si>
    <t>Recurso con números</t>
  </si>
  <si>
    <t>IMG13</t>
  </si>
  <si>
    <t>IMG14</t>
  </si>
  <si>
    <t>IMG15</t>
  </si>
  <si>
    <t>IMG16</t>
  </si>
  <si>
    <t>IMG17</t>
  </si>
  <si>
    <t>IMG18</t>
  </si>
  <si>
    <t>IMG19</t>
  </si>
  <si>
    <t>IMG20</t>
  </si>
  <si>
    <t>IMG21</t>
  </si>
  <si>
    <t>Recurso M7A</t>
  </si>
  <si>
    <t>IMG22</t>
  </si>
  <si>
    <t>IMG23</t>
  </si>
  <si>
    <t>IMG24</t>
  </si>
  <si>
    <t>IMG25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</si>
</sst>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FFFF00"/>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diagonal/>
    </border>
  </borders>
  <cellStyleXfs count="11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1" xfId="0" applyFont="1" applyFill="1" applyBorder="1" applyAlignment="1">
      <alignment horizontal="center" vertical="center"/>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3" fillId="5" borderId="12"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7" xfId="0" applyFont="1" applyFill="1" applyBorder="1" applyAlignment="1">
      <alignment vertical="center" wrapText="1"/>
    </xf>
    <xf numFmtId="0" fontId="0" fillId="0" borderId="0" xfId="0" applyFill="1" applyAlignment="1">
      <alignment vertical="center" wrapText="1"/>
    </xf>
    <xf numFmtId="0" fontId="16" fillId="0" borderId="28" xfId="0" applyFont="1" applyFill="1" applyBorder="1" applyAlignment="1">
      <alignment vertical="center" wrapText="1"/>
    </xf>
    <xf numFmtId="0" fontId="17" fillId="0" borderId="28" xfId="0" applyFont="1" applyFill="1" applyBorder="1" applyAlignment="1">
      <alignment vertical="center" wrapText="1"/>
    </xf>
    <xf numFmtId="0" fontId="16" fillId="0" borderId="28" xfId="0" applyFont="1" applyFill="1" applyBorder="1" applyAlignment="1">
      <alignment vertical="center"/>
    </xf>
    <xf numFmtId="0" fontId="16" fillId="0" borderId="28" xfId="0" applyFont="1" applyBorder="1" applyAlignment="1">
      <alignment vertical="center" wrapText="1"/>
    </xf>
    <xf numFmtId="0" fontId="18" fillId="0" borderId="28" xfId="0" applyFont="1" applyBorder="1" applyAlignment="1">
      <alignment vertical="center" wrapText="1"/>
    </xf>
    <xf numFmtId="0" fontId="17" fillId="0" borderId="28" xfId="0" applyFont="1" applyBorder="1" applyAlignment="1">
      <alignment vertical="center" wrapText="1"/>
    </xf>
    <xf numFmtId="0" fontId="19" fillId="0" borderId="0" xfId="0" applyFont="1" applyAlignment="1">
      <alignment vertical="center" wrapText="1"/>
    </xf>
    <xf numFmtId="0" fontId="20" fillId="0" borderId="28"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10" fillId="5" borderId="31" xfId="0" applyFont="1" applyFill="1" applyBorder="1" applyAlignment="1">
      <alignment horizontal="center" vertical="center"/>
    </xf>
    <xf numFmtId="0" fontId="9" fillId="0" borderId="0" xfId="0" applyNumberFormat="1" applyFont="1" applyBorder="1" applyAlignment="1">
      <alignment horizontal="center"/>
    </xf>
    <xf numFmtId="0" fontId="11" fillId="0" borderId="32" xfId="0" applyFont="1" applyBorder="1" applyAlignment="1">
      <alignmen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vertical="center" wrapText="1"/>
    </xf>
    <xf numFmtId="0" fontId="14" fillId="0" borderId="5" xfId="0" applyFont="1" applyBorder="1" applyAlignment="1">
      <alignment horizontal="left" vertical="center" wrapText="1"/>
    </xf>
    <xf numFmtId="0" fontId="3" fillId="5" borderId="35" xfId="0" applyFont="1" applyFill="1" applyBorder="1" applyAlignment="1">
      <alignment horizontal="center" vertical="center" wrapText="1"/>
    </xf>
    <xf numFmtId="0" fontId="0" fillId="0" borderId="5" xfId="0" applyBorder="1"/>
    <xf numFmtId="0" fontId="6" fillId="0" borderId="5" xfId="0" applyFont="1" applyBorder="1" applyAlignment="1">
      <alignment horizontal="left" vertical="center" wrapText="1"/>
    </xf>
    <xf numFmtId="0" fontId="22" fillId="0" borderId="0" xfId="0" applyFont="1" applyAlignment="1">
      <alignment vertical="center"/>
    </xf>
    <xf numFmtId="0" fontId="22" fillId="0" borderId="0" xfId="0" applyFont="1" applyAlignment="1">
      <alignment horizontal="left" vertical="center" indent="2"/>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9" fillId="9" borderId="26" xfId="0" applyNumberFormat="1" applyFont="1" applyFill="1" applyBorder="1" applyAlignment="1">
      <alignment horizontal="center"/>
    </xf>
    <xf numFmtId="164" fontId="9" fillId="9" borderId="25" xfId="0" applyNumberFormat="1" applyFont="1" applyFill="1" applyBorder="1" applyAlignment="1">
      <alignment horizontal="center"/>
    </xf>
    <xf numFmtId="0" fontId="10"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2" fillId="6" borderId="13" xfId="0"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1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Style="combo" dx="33" fmlaLink="$H$20" fmlaRange="$H$4:$H$7" noThreeD="1" sel="4" val="0"/>
</file>

<file path=xl/ctrlProps/ctrlProp5.xml><?xml version="1.0" encoding="utf-8"?>
<formControlPr xmlns="http://schemas.microsoft.com/office/spreadsheetml/2009/9/main" objectType="Drop" dropLines="9" dropStyle="combo" dx="33" fmlaLink="$I$20" fmlaRange="$I$6:$I$14" noThreeD="1" sel="5" val="0"/>
</file>

<file path=xl/ctrlProps/ctrlProp6.xml><?xml version="1.0" encoding="utf-8"?>
<formControlPr xmlns="http://schemas.microsoft.com/office/spreadsheetml/2009/9/main" objectType="Drop" dropLines="16" dropStyle="combo" dx="33" fmlaLink="$J$20" fmlaRange="$J$4:$J$19" noThreeD="1" sel="4" val="0"/>
</file>

<file path=xl/ctrlProps/ctrlProp7.xml><?xml version="1.0" encoding="utf-8"?>
<formControlPr xmlns="http://schemas.microsoft.com/office/spreadsheetml/2009/9/main" objectType="Drop" dropLines="16" dropStyle="combo" dx="33" fmlaLink="$K$44" fmlaRange="$K$4:$K$43" noThreeD="1" val="0"/>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10</xdr:col>
      <xdr:colOff>0</xdr:colOff>
      <xdr:row>9</xdr:row>
      <xdr:rowOff>0</xdr:rowOff>
    </xdr:from>
    <xdr:to>
      <xdr:col>10</xdr:col>
      <xdr:colOff>1376680</xdr:colOff>
      <xdr:row>9</xdr:row>
      <xdr:rowOff>725170</xdr:rowOff>
    </xdr:to>
    <xdr:sp macro="" textlink="">
      <xdr:nvSpPr>
        <xdr:cNvPr id="19" name="Rectángulo 18"/>
        <xdr:cNvSpPr/>
      </xdr:nvSpPr>
      <xdr:spPr>
        <a:xfrm>
          <a:off x="16323733" y="1896533"/>
          <a:ext cx="1376680" cy="725170"/>
        </a:xfrm>
        <a:prstGeom prst="rect">
          <a:avLst/>
        </a:prstGeom>
        <a:noFill/>
        <a:ln>
          <a:noFill/>
        </a:ln>
        <a:extLst>
          <a:ext uri="{FAA26D3D-D897-4be2-8F04-BA451C77F1D7}">
            <ma14:placeholderFlag xmlns:ma14="http://schemas.microsoft.com/office/mac/drawingml/2011/main"/>
          </a:ext>
          <a:ext uri="{C572A759-6A51-4108-AA02-DFA0A04FC94B}">
            <ma14:wrappingTextBoxFlag xmlns:ma14="http://schemas.microsoft.com/office/mac/drawingml/2011/main"/>
          </a:ext>
        </a:extLst>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effectLst/>
              <a:latin typeface="Comic Sans MS"/>
              <a:ea typeface="ＭＳ 明朝"/>
              <a:cs typeface="Times New Roman"/>
            </a:rPr>
            <a:t>El número 3 equivale a 30.000</a:t>
          </a:r>
          <a:endParaRPr lang="es-ES_tradnl" sz="1200">
            <a:effectLst/>
            <a:ea typeface="ＭＳ 明朝"/>
            <a:cs typeface="Times New Roman"/>
          </a:endParaRPr>
        </a:p>
      </xdr:txBody>
    </xdr:sp>
    <xdr:clientData/>
  </xdr:twoCellAnchor>
  <xdr:twoCellAnchor editAs="oneCell">
    <xdr:from>
      <xdr:col>10</xdr:col>
      <xdr:colOff>1337734</xdr:colOff>
      <xdr:row>9</xdr:row>
      <xdr:rowOff>169333</xdr:rowOff>
    </xdr:from>
    <xdr:to>
      <xdr:col>10</xdr:col>
      <xdr:colOff>2970954</xdr:colOff>
      <xdr:row>9</xdr:row>
      <xdr:rowOff>2439458</xdr:rowOff>
    </xdr:to>
    <xdr:pic>
      <xdr:nvPicPr>
        <xdr:cNvPr id="20" name="Imagen 19"/>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661467" y="2065866"/>
          <a:ext cx="1633220" cy="2270125"/>
        </a:xfrm>
        <a:prstGeom prst="rect">
          <a:avLst/>
        </a:prstGeom>
        <a:noFill/>
        <a:ln>
          <a:noFill/>
        </a:ln>
        <a:extLst>
          <a:ext uri="{FAA26D3D-D897-4be2-8F04-BA451C77F1D7}">
            <ma14:placeholderFlag xmlns:ma14="http://schemas.microsoft.com/office/mac/drawingml/2011/main"/>
          </a:ext>
        </a:extLst>
      </xdr:spPr>
    </xdr:pic>
    <xdr:clientData/>
  </xdr:twoCellAnchor>
  <mc:AlternateContent xmlns:mc="http://schemas.openxmlformats.org/markup-compatibility/2006">
    <mc:Choice xmlns:a14="http://schemas.microsoft.com/office/drawing/2010/main" Requires="a14">
      <xdr:twoCellAnchor editAs="oneCell">
        <xdr:from>
          <xdr:col>10</xdr:col>
          <xdr:colOff>1409700</xdr:colOff>
          <xdr:row>10</xdr:row>
          <xdr:rowOff>254000</xdr:rowOff>
        </xdr:from>
        <xdr:to>
          <xdr:col>10</xdr:col>
          <xdr:colOff>3378200</xdr:colOff>
          <xdr:row>10</xdr:row>
          <xdr:rowOff>1295400</xdr:rowOff>
        </xdr:to>
        <xdr:sp macro="" textlink="">
          <xdr:nvSpPr>
            <xdr:cNvPr id="2050" name="Object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xdr:twoCellAnchor>
    <xdr:from>
      <xdr:col>10</xdr:col>
      <xdr:colOff>1574800</xdr:colOff>
      <xdr:row>10</xdr:row>
      <xdr:rowOff>596900</xdr:rowOff>
    </xdr:from>
    <xdr:to>
      <xdr:col>10</xdr:col>
      <xdr:colOff>3276600</xdr:colOff>
      <xdr:row>10</xdr:row>
      <xdr:rowOff>1090295</xdr:rowOff>
    </xdr:to>
    <xdr:sp macro="" textlink="">
      <xdr:nvSpPr>
        <xdr:cNvPr id="5" name="Rectángulo 2"/>
        <xdr:cNvSpPr/>
      </xdr:nvSpPr>
      <xdr:spPr>
        <a:xfrm>
          <a:off x="17907000" y="4978400"/>
          <a:ext cx="1701800" cy="49339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2000">
              <a:effectLst/>
              <a:latin typeface="Goudy Stout"/>
              <a:ea typeface="ＭＳ 明朝"/>
              <a:cs typeface="Times New Roman"/>
            </a:rPr>
            <a:t>345.210</a:t>
          </a:r>
          <a:endParaRPr lang="es-ES_tradnl" sz="1200">
            <a:effectLst/>
            <a:ea typeface="ＭＳ 明朝"/>
            <a:cs typeface="Times New Roman"/>
          </a:endParaRPr>
        </a:p>
      </xdr:txBody>
    </xdr:sp>
    <xdr:clientData/>
  </xdr:twoCellAnchor>
  <mc:AlternateContent xmlns:mc="http://schemas.openxmlformats.org/markup-compatibility/2006">
    <mc:Choice xmlns:a14="http://schemas.microsoft.com/office/drawing/2010/main" Requires="a14">
      <xdr:twoCellAnchor editAs="oneCell">
        <xdr:from>
          <xdr:col>10</xdr:col>
          <xdr:colOff>1447800</xdr:colOff>
          <xdr:row>11</xdr:row>
          <xdr:rowOff>215900</xdr:rowOff>
        </xdr:from>
        <xdr:to>
          <xdr:col>10</xdr:col>
          <xdr:colOff>3416300</xdr:colOff>
          <xdr:row>11</xdr:row>
          <xdr:rowOff>1257300</xdr:rowOff>
        </xdr:to>
        <xdr:sp macro="" textlink="">
          <xdr:nvSpPr>
            <xdr:cNvPr id="2052" name="Object 4" hidden="1">
              <a:extLst>
                <a:ext uri="{63B3BB69-23CF-44E3-9099-C40C66FF867C}">
                  <a14:compatExt spid="_x0000_s20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1282700</xdr:colOff>
          <xdr:row>12</xdr:row>
          <xdr:rowOff>444500</xdr:rowOff>
        </xdr:from>
        <xdr:to>
          <xdr:col>10</xdr:col>
          <xdr:colOff>3251200</xdr:colOff>
          <xdr:row>12</xdr:row>
          <xdr:rowOff>1485900</xdr:rowOff>
        </xdr:to>
        <xdr:sp macro="" textlink="">
          <xdr:nvSpPr>
            <xdr:cNvPr id="2053" name="Object 5" hidden="1">
              <a:extLst>
                <a:ext uri="{63B3BB69-23CF-44E3-9099-C40C66FF867C}">
                  <a14:compatExt spid="_x0000_s20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1244600</xdr:colOff>
          <xdr:row>13</xdr:row>
          <xdr:rowOff>241300</xdr:rowOff>
        </xdr:from>
        <xdr:to>
          <xdr:col>10</xdr:col>
          <xdr:colOff>3213100</xdr:colOff>
          <xdr:row>13</xdr:row>
          <xdr:rowOff>1282700</xdr:rowOff>
        </xdr:to>
        <xdr:sp macro="" textlink="">
          <xdr:nvSpPr>
            <xdr:cNvPr id="2054" name="Object 6" hidden="1">
              <a:extLst>
                <a:ext uri="{63B3BB69-23CF-44E3-9099-C40C66FF867C}">
                  <a14:compatExt spid="_x0000_s2054"/>
                </a:ext>
              </a:extLst>
            </xdr:cNvPr>
            <xdr:cNvSpPr/>
          </xdr:nvSpPr>
          <xdr:spPr>
            <a:xfrm>
              <a:off x="0" y="0"/>
              <a:ext cx="0" cy="0"/>
            </a:xfrm>
            <a:prstGeom prst="rect">
              <a:avLst/>
            </a:prstGeom>
          </xdr:spPr>
        </xdr:sp>
        <xdr:clientData/>
      </xdr:twoCellAnchor>
    </mc:Choice>
    <mc:Fallback/>
  </mc:AlternateContent>
  <xdr:twoCellAnchor>
    <xdr:from>
      <xdr:col>10</xdr:col>
      <xdr:colOff>1511300</xdr:colOff>
      <xdr:row>11</xdr:row>
      <xdr:rowOff>482600</xdr:rowOff>
    </xdr:from>
    <xdr:to>
      <xdr:col>10</xdr:col>
      <xdr:colOff>3213100</xdr:colOff>
      <xdr:row>11</xdr:row>
      <xdr:rowOff>975995</xdr:rowOff>
    </xdr:to>
    <xdr:sp macro="" textlink="">
      <xdr:nvSpPr>
        <xdr:cNvPr id="9" name="Rectángulo 4"/>
        <xdr:cNvSpPr/>
      </xdr:nvSpPr>
      <xdr:spPr>
        <a:xfrm>
          <a:off x="17843500" y="6642100"/>
          <a:ext cx="1701800" cy="49339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2000">
              <a:effectLst/>
              <a:latin typeface="Goudy Stout"/>
              <a:ea typeface="ＭＳ 明朝"/>
              <a:cs typeface="Times New Roman"/>
            </a:rPr>
            <a:t>452.318</a:t>
          </a:r>
          <a:endParaRPr lang="es-ES_tradnl" sz="1200">
            <a:effectLst/>
            <a:ea typeface="ＭＳ 明朝"/>
            <a:cs typeface="Times New Roman"/>
          </a:endParaRPr>
        </a:p>
      </xdr:txBody>
    </xdr:sp>
    <xdr:clientData/>
  </xdr:twoCellAnchor>
  <xdr:twoCellAnchor>
    <xdr:from>
      <xdr:col>10</xdr:col>
      <xdr:colOff>1460500</xdr:colOff>
      <xdr:row>12</xdr:row>
      <xdr:rowOff>762000</xdr:rowOff>
    </xdr:from>
    <xdr:to>
      <xdr:col>10</xdr:col>
      <xdr:colOff>3162300</xdr:colOff>
      <xdr:row>12</xdr:row>
      <xdr:rowOff>1255395</xdr:rowOff>
    </xdr:to>
    <xdr:sp macro="" textlink="">
      <xdr:nvSpPr>
        <xdr:cNvPr id="10" name="Rectángulo 5"/>
        <xdr:cNvSpPr/>
      </xdr:nvSpPr>
      <xdr:spPr>
        <a:xfrm>
          <a:off x="17792700" y="8699500"/>
          <a:ext cx="1701800" cy="49339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2000">
              <a:effectLst/>
              <a:latin typeface="Goudy Stout"/>
              <a:ea typeface="ＭＳ 明朝"/>
              <a:cs typeface="Times New Roman"/>
            </a:rPr>
            <a:t>435.215</a:t>
          </a:r>
          <a:endParaRPr lang="es-ES_tradnl" sz="1200">
            <a:effectLst/>
            <a:ea typeface="ＭＳ 明朝"/>
            <a:cs typeface="Times New Roman"/>
          </a:endParaRPr>
        </a:p>
      </xdr:txBody>
    </xdr:sp>
    <xdr:clientData/>
  </xdr:twoCellAnchor>
  <xdr:twoCellAnchor>
    <xdr:from>
      <xdr:col>10</xdr:col>
      <xdr:colOff>1397000</xdr:colOff>
      <xdr:row>13</xdr:row>
      <xdr:rowOff>520700</xdr:rowOff>
    </xdr:from>
    <xdr:to>
      <xdr:col>10</xdr:col>
      <xdr:colOff>3098800</xdr:colOff>
      <xdr:row>13</xdr:row>
      <xdr:rowOff>1014095</xdr:rowOff>
    </xdr:to>
    <xdr:sp macro="" textlink="">
      <xdr:nvSpPr>
        <xdr:cNvPr id="11" name="Rectángulo 6"/>
        <xdr:cNvSpPr/>
      </xdr:nvSpPr>
      <xdr:spPr>
        <a:xfrm>
          <a:off x="17729200" y="10706100"/>
          <a:ext cx="1701800" cy="49339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2000">
              <a:effectLst/>
              <a:latin typeface="Goudy Stout"/>
              <a:ea typeface="ＭＳ 明朝"/>
              <a:cs typeface="Times New Roman"/>
            </a:rPr>
            <a:t>346.135</a:t>
          </a:r>
          <a:endParaRPr lang="es-ES_tradnl" sz="1200">
            <a:effectLst/>
            <a:ea typeface="ＭＳ 明朝"/>
            <a:cs typeface="Times New Roman"/>
          </a:endParaRPr>
        </a:p>
      </xdr:txBody>
    </xdr:sp>
    <xdr:clientData/>
  </xdr:twoCellAnchor>
  <xdr:twoCellAnchor editAs="oneCell">
    <xdr:from>
      <xdr:col>10</xdr:col>
      <xdr:colOff>1638300</xdr:colOff>
      <xdr:row>14</xdr:row>
      <xdr:rowOff>685800</xdr:rowOff>
    </xdr:from>
    <xdr:to>
      <xdr:col>10</xdr:col>
      <xdr:colOff>3271520</xdr:colOff>
      <xdr:row>14</xdr:row>
      <xdr:rowOff>2955925</xdr:rowOff>
    </xdr:to>
    <xdr:pic>
      <xdr:nvPicPr>
        <xdr:cNvPr id="12" name="Imagen 15"/>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970500" y="12293600"/>
          <a:ext cx="1633220" cy="2270125"/>
        </a:xfrm>
        <a:prstGeom prst="rect">
          <a:avLst/>
        </a:prstGeom>
        <a:noFill/>
        <a:ln>
          <a:noFill/>
        </a:ln>
      </xdr:spPr>
    </xdr:pic>
    <xdr:clientData/>
  </xdr:twoCellAnchor>
  <xdr:twoCellAnchor>
    <xdr:from>
      <xdr:col>10</xdr:col>
      <xdr:colOff>1549400</xdr:colOff>
      <xdr:row>14</xdr:row>
      <xdr:rowOff>685800</xdr:rowOff>
    </xdr:from>
    <xdr:to>
      <xdr:col>10</xdr:col>
      <xdr:colOff>2926080</xdr:colOff>
      <xdr:row>14</xdr:row>
      <xdr:rowOff>1410970</xdr:rowOff>
    </xdr:to>
    <xdr:sp macro="" textlink="">
      <xdr:nvSpPr>
        <xdr:cNvPr id="13" name="Rectángulo 16"/>
        <xdr:cNvSpPr/>
      </xdr:nvSpPr>
      <xdr:spPr>
        <a:xfrm>
          <a:off x="17881600" y="12293600"/>
          <a:ext cx="1376680" cy="72517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effectLst/>
              <a:latin typeface="Comic Sans MS"/>
              <a:ea typeface="ＭＳ 明朝"/>
              <a:cs typeface="Times New Roman"/>
            </a:rPr>
            <a:t>Tiene 5 decenas de mil</a:t>
          </a:r>
          <a:endParaRPr lang="es-ES_tradnl" sz="1200">
            <a:effectLst/>
            <a:ea typeface="ＭＳ 明朝"/>
            <a:cs typeface="Times New Roman"/>
          </a:endParaRPr>
        </a:p>
      </xdr:txBody>
    </xdr:sp>
    <xdr:clientData/>
  </xdr:twoCellAnchor>
  <mc:AlternateContent xmlns:mc="http://schemas.openxmlformats.org/markup-compatibility/2006">
    <mc:Choice xmlns:a14="http://schemas.microsoft.com/office/drawing/2010/main" Requires="a14">
      <xdr:twoCellAnchor editAs="oneCell">
        <xdr:from>
          <xdr:col>10</xdr:col>
          <xdr:colOff>0</xdr:colOff>
          <xdr:row>15</xdr:row>
          <xdr:rowOff>0</xdr:rowOff>
        </xdr:from>
        <xdr:to>
          <xdr:col>10</xdr:col>
          <xdr:colOff>1968500</xdr:colOff>
          <xdr:row>15</xdr:row>
          <xdr:rowOff>1041400</xdr:rowOff>
        </xdr:to>
        <xdr:sp macro="" textlink="">
          <xdr:nvSpPr>
            <xdr:cNvPr id="2055" name="Object 7" hidden="1">
              <a:extLst>
                <a:ext uri="{63B3BB69-23CF-44E3-9099-C40C66FF867C}">
                  <a14:compatExt spid="_x0000_s20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16</xdr:row>
          <xdr:rowOff>0</xdr:rowOff>
        </xdr:from>
        <xdr:to>
          <xdr:col>10</xdr:col>
          <xdr:colOff>1968500</xdr:colOff>
          <xdr:row>16</xdr:row>
          <xdr:rowOff>1041400</xdr:rowOff>
        </xdr:to>
        <xdr:sp macro="" textlink="">
          <xdr:nvSpPr>
            <xdr:cNvPr id="2056" name="Object 8" hidden="1">
              <a:extLst>
                <a:ext uri="{63B3BB69-23CF-44E3-9099-C40C66FF867C}">
                  <a14:compatExt spid="_x0000_s20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17</xdr:row>
          <xdr:rowOff>0</xdr:rowOff>
        </xdr:from>
        <xdr:to>
          <xdr:col>10</xdr:col>
          <xdr:colOff>1968500</xdr:colOff>
          <xdr:row>17</xdr:row>
          <xdr:rowOff>1041400</xdr:rowOff>
        </xdr:to>
        <xdr:sp macro="" textlink="">
          <xdr:nvSpPr>
            <xdr:cNvPr id="2057" name="Object 9" hidden="1">
              <a:extLst>
                <a:ext uri="{63B3BB69-23CF-44E3-9099-C40C66FF867C}">
                  <a14:compatExt spid="_x0000_s20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18</xdr:row>
          <xdr:rowOff>0</xdr:rowOff>
        </xdr:from>
        <xdr:to>
          <xdr:col>10</xdr:col>
          <xdr:colOff>1968500</xdr:colOff>
          <xdr:row>18</xdr:row>
          <xdr:rowOff>1041400</xdr:rowOff>
        </xdr:to>
        <xdr:sp macro="" textlink="">
          <xdr:nvSpPr>
            <xdr:cNvPr id="2058" name="Object 10" hidden="1">
              <a:extLst>
                <a:ext uri="{63B3BB69-23CF-44E3-9099-C40C66FF867C}">
                  <a14:compatExt spid="_x0000_s2058"/>
                </a:ext>
              </a:extLst>
            </xdr:cNvPr>
            <xdr:cNvSpPr/>
          </xdr:nvSpPr>
          <xdr:spPr>
            <a:xfrm>
              <a:off x="0" y="0"/>
              <a:ext cx="0" cy="0"/>
            </a:xfrm>
            <a:prstGeom prst="rect">
              <a:avLst/>
            </a:prstGeom>
          </xdr:spPr>
        </xdr:sp>
        <xdr:clientData/>
      </xdr:twoCellAnchor>
    </mc:Choice>
    <mc:Fallback/>
  </mc:AlternateContent>
  <xdr:twoCellAnchor>
    <xdr:from>
      <xdr:col>10</xdr:col>
      <xdr:colOff>175895</xdr:colOff>
      <xdr:row>17</xdr:row>
      <xdr:rowOff>393700</xdr:rowOff>
    </xdr:from>
    <xdr:to>
      <xdr:col>10</xdr:col>
      <xdr:colOff>1877695</xdr:colOff>
      <xdr:row>17</xdr:row>
      <xdr:rowOff>887095</xdr:rowOff>
    </xdr:to>
    <xdr:sp macro="" textlink="">
      <xdr:nvSpPr>
        <xdr:cNvPr id="21" name="Rectángulo 9"/>
        <xdr:cNvSpPr/>
      </xdr:nvSpPr>
      <xdr:spPr>
        <a:xfrm>
          <a:off x="16647795" y="17856200"/>
          <a:ext cx="1701800" cy="49339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2000">
              <a:effectLst/>
              <a:latin typeface="Goudy Stout"/>
              <a:ea typeface="ＭＳ 明朝"/>
              <a:cs typeface="Times New Roman"/>
            </a:rPr>
            <a:t>235.419</a:t>
          </a:r>
          <a:endParaRPr lang="es-ES_tradnl" sz="1200">
            <a:effectLst/>
            <a:ea typeface="ＭＳ 明朝"/>
            <a:cs typeface="Times New Roman"/>
          </a:endParaRPr>
        </a:p>
      </xdr:txBody>
    </xdr:sp>
    <xdr:clientData/>
  </xdr:twoCellAnchor>
  <xdr:twoCellAnchor>
    <xdr:from>
      <xdr:col>10</xdr:col>
      <xdr:colOff>165100</xdr:colOff>
      <xdr:row>18</xdr:row>
      <xdr:rowOff>306070</xdr:rowOff>
    </xdr:from>
    <xdr:to>
      <xdr:col>10</xdr:col>
      <xdr:colOff>1866900</xdr:colOff>
      <xdr:row>18</xdr:row>
      <xdr:rowOff>799465</xdr:rowOff>
    </xdr:to>
    <xdr:sp macro="" textlink="">
      <xdr:nvSpPr>
        <xdr:cNvPr id="23" name="Rectángulo 10"/>
        <xdr:cNvSpPr/>
      </xdr:nvSpPr>
      <xdr:spPr>
        <a:xfrm>
          <a:off x="16637000" y="19051270"/>
          <a:ext cx="1701800" cy="49339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2000">
              <a:effectLst/>
              <a:latin typeface="Goudy Stout"/>
              <a:ea typeface="ＭＳ 明朝"/>
              <a:cs typeface="Times New Roman"/>
            </a:rPr>
            <a:t>489.563</a:t>
          </a:r>
          <a:endParaRPr lang="es-ES_tradnl" sz="1200">
            <a:effectLst/>
            <a:ea typeface="ＭＳ 明朝"/>
            <a:cs typeface="Times New Roman"/>
          </a:endParaRPr>
        </a:p>
      </xdr:txBody>
    </xdr:sp>
    <xdr:clientData/>
  </xdr:twoCellAnchor>
  <xdr:twoCellAnchor>
    <xdr:from>
      <xdr:col>10</xdr:col>
      <xdr:colOff>53340</xdr:colOff>
      <xdr:row>16</xdr:row>
      <xdr:rowOff>269875</xdr:rowOff>
    </xdr:from>
    <xdr:to>
      <xdr:col>10</xdr:col>
      <xdr:colOff>1755140</xdr:colOff>
      <xdr:row>16</xdr:row>
      <xdr:rowOff>763270</xdr:rowOff>
    </xdr:to>
    <xdr:sp macro="" textlink="">
      <xdr:nvSpPr>
        <xdr:cNvPr id="24" name="Rectángulo 8"/>
        <xdr:cNvSpPr/>
      </xdr:nvSpPr>
      <xdr:spPr>
        <a:xfrm>
          <a:off x="16525240" y="16411575"/>
          <a:ext cx="1701800" cy="49339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2000">
              <a:effectLst/>
              <a:latin typeface="Goudy Stout"/>
              <a:ea typeface="ＭＳ 明朝"/>
              <a:cs typeface="Times New Roman"/>
            </a:rPr>
            <a:t>653.123</a:t>
          </a:r>
          <a:endParaRPr lang="es-ES_tradnl" sz="1200">
            <a:effectLst/>
            <a:ea typeface="ＭＳ 明朝"/>
            <a:cs typeface="Times New Roman"/>
          </a:endParaRPr>
        </a:p>
      </xdr:txBody>
    </xdr:sp>
    <xdr:clientData/>
  </xdr:twoCellAnchor>
  <xdr:twoCellAnchor>
    <xdr:from>
      <xdr:col>10</xdr:col>
      <xdr:colOff>50800</xdr:colOff>
      <xdr:row>15</xdr:row>
      <xdr:rowOff>330200</xdr:rowOff>
    </xdr:from>
    <xdr:to>
      <xdr:col>10</xdr:col>
      <xdr:colOff>1752600</xdr:colOff>
      <xdr:row>15</xdr:row>
      <xdr:rowOff>823595</xdr:rowOff>
    </xdr:to>
    <xdr:sp macro="" textlink="">
      <xdr:nvSpPr>
        <xdr:cNvPr id="25" name="Rectángulo 7"/>
        <xdr:cNvSpPr/>
      </xdr:nvSpPr>
      <xdr:spPr>
        <a:xfrm>
          <a:off x="16522700" y="15290800"/>
          <a:ext cx="1701800" cy="49339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2000">
              <a:effectLst/>
              <a:latin typeface="Goudy Stout"/>
              <a:ea typeface="ＭＳ 明朝"/>
              <a:cs typeface="Times New Roman"/>
            </a:rPr>
            <a:t>543.142</a:t>
          </a:r>
          <a:endParaRPr lang="es-ES_tradnl" sz="1200">
            <a:effectLst/>
            <a:ea typeface="ＭＳ 明朝"/>
            <a:cs typeface="Times New Roman"/>
          </a:endParaRPr>
        </a:p>
      </xdr:txBody>
    </xdr:sp>
    <xdr:clientData/>
  </xdr:twoCellAnchor>
  <xdr:twoCellAnchor editAs="oneCell">
    <xdr:from>
      <xdr:col>10</xdr:col>
      <xdr:colOff>1104900</xdr:colOff>
      <xdr:row>19</xdr:row>
      <xdr:rowOff>330200</xdr:rowOff>
    </xdr:from>
    <xdr:to>
      <xdr:col>10</xdr:col>
      <xdr:colOff>2738120</xdr:colOff>
      <xdr:row>19</xdr:row>
      <xdr:rowOff>2600325</xdr:rowOff>
    </xdr:to>
    <xdr:pic>
      <xdr:nvPicPr>
        <xdr:cNvPr id="26" name="Imagen 2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76800" y="20231100"/>
          <a:ext cx="1633220" cy="2270125"/>
        </a:xfrm>
        <a:prstGeom prst="rect">
          <a:avLst/>
        </a:prstGeom>
        <a:noFill/>
        <a:ln>
          <a:noFill/>
        </a:ln>
      </xdr:spPr>
    </xdr:pic>
    <xdr:clientData/>
  </xdr:twoCellAnchor>
  <xdr:twoCellAnchor>
    <xdr:from>
      <xdr:col>10</xdr:col>
      <xdr:colOff>863600</xdr:colOff>
      <xdr:row>19</xdr:row>
      <xdr:rowOff>215900</xdr:rowOff>
    </xdr:from>
    <xdr:to>
      <xdr:col>10</xdr:col>
      <xdr:colOff>2534285</xdr:colOff>
      <xdr:row>19</xdr:row>
      <xdr:rowOff>1318895</xdr:rowOff>
    </xdr:to>
    <xdr:sp macro="" textlink="">
      <xdr:nvSpPr>
        <xdr:cNvPr id="27" name="Rectángulo 17"/>
        <xdr:cNvSpPr/>
      </xdr:nvSpPr>
      <xdr:spPr>
        <a:xfrm>
          <a:off x="17335500" y="20116800"/>
          <a:ext cx="1670685" cy="110299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000">
              <a:effectLst/>
              <a:latin typeface="Comic Sans MS"/>
              <a:ea typeface="ＭＳ 明朝"/>
              <a:cs typeface="Times New Roman"/>
            </a:rPr>
            <a:t>La cifra de </a:t>
          </a:r>
          <a:endParaRPr lang="es-ES_tradnl" sz="1200">
            <a:effectLst/>
            <a:ea typeface="ＭＳ 明朝"/>
            <a:cs typeface="Times New Roman"/>
          </a:endParaRPr>
        </a:p>
        <a:p>
          <a:pPr algn="ctr">
            <a:spcAft>
              <a:spcPts val="0"/>
            </a:spcAft>
          </a:pPr>
          <a:r>
            <a:rPr lang="es-CO" sz="1000">
              <a:effectLst/>
              <a:latin typeface="Comic Sans MS"/>
              <a:ea typeface="ＭＳ 明朝"/>
              <a:cs typeface="Times New Roman"/>
            </a:rPr>
            <a:t>las unidades es el</a:t>
          </a:r>
          <a:endParaRPr lang="es-ES_tradnl" sz="1200">
            <a:effectLst/>
            <a:ea typeface="ＭＳ 明朝"/>
            <a:cs typeface="Times New Roman"/>
          </a:endParaRPr>
        </a:p>
        <a:p>
          <a:pPr algn="ctr">
            <a:spcAft>
              <a:spcPts val="0"/>
            </a:spcAft>
          </a:pPr>
          <a:r>
            <a:rPr lang="es-CO" sz="1000">
              <a:effectLst/>
              <a:latin typeface="Comic Sans MS"/>
              <a:ea typeface="ＭＳ 明朝"/>
              <a:cs typeface="Times New Roman"/>
            </a:rPr>
            <a:t> doble de la cifra </a:t>
          </a:r>
          <a:endParaRPr lang="es-ES_tradnl" sz="1200">
            <a:effectLst/>
            <a:ea typeface="ＭＳ 明朝"/>
            <a:cs typeface="Times New Roman"/>
          </a:endParaRPr>
        </a:p>
        <a:p>
          <a:pPr algn="ctr">
            <a:spcAft>
              <a:spcPts val="0"/>
            </a:spcAft>
          </a:pPr>
          <a:r>
            <a:rPr lang="es-CO" sz="1000">
              <a:effectLst/>
              <a:latin typeface="Comic Sans MS"/>
              <a:ea typeface="ＭＳ 明朝"/>
              <a:cs typeface="Times New Roman"/>
            </a:rPr>
            <a:t>de las centenas </a:t>
          </a:r>
          <a:endParaRPr lang="es-ES_tradnl" sz="1200">
            <a:effectLst/>
            <a:ea typeface="ＭＳ 明朝"/>
            <a:cs typeface="Times New Roman"/>
          </a:endParaRPr>
        </a:p>
        <a:p>
          <a:pPr algn="ctr">
            <a:spcAft>
              <a:spcPts val="0"/>
            </a:spcAft>
          </a:pPr>
          <a:r>
            <a:rPr lang="es-CO" sz="1000">
              <a:effectLst/>
              <a:latin typeface="Comic Sans MS"/>
              <a:ea typeface="ＭＳ 明朝"/>
              <a:cs typeface="Times New Roman"/>
            </a:rPr>
            <a:t>de mil</a:t>
          </a:r>
          <a:endParaRPr lang="es-ES_tradnl" sz="1200">
            <a:effectLst/>
            <a:ea typeface="ＭＳ 明朝"/>
            <a:cs typeface="Times New Roman"/>
          </a:endParaRPr>
        </a:p>
      </xdr:txBody>
    </xdr:sp>
    <xdr:clientData/>
  </xdr:twoCellAnchor>
  <mc:AlternateContent xmlns:mc="http://schemas.openxmlformats.org/markup-compatibility/2006">
    <mc:Choice xmlns:a14="http://schemas.microsoft.com/office/drawing/2010/main" Requires="a14">
      <xdr:twoCellAnchor editAs="oneCell">
        <xdr:from>
          <xdr:col>10</xdr:col>
          <xdr:colOff>1168400</xdr:colOff>
          <xdr:row>20</xdr:row>
          <xdr:rowOff>101600</xdr:rowOff>
        </xdr:from>
        <xdr:to>
          <xdr:col>10</xdr:col>
          <xdr:colOff>3136900</xdr:colOff>
          <xdr:row>20</xdr:row>
          <xdr:rowOff>1143000</xdr:rowOff>
        </xdr:to>
        <xdr:sp macro="" textlink="">
          <xdr:nvSpPr>
            <xdr:cNvPr id="2073" name="Object 25" hidden="1">
              <a:extLst>
                <a:ext uri="{63B3BB69-23CF-44E3-9099-C40C66FF867C}">
                  <a14:compatExt spid="_x0000_s20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1168400</xdr:colOff>
          <xdr:row>21</xdr:row>
          <xdr:rowOff>101600</xdr:rowOff>
        </xdr:from>
        <xdr:to>
          <xdr:col>10</xdr:col>
          <xdr:colOff>3136900</xdr:colOff>
          <xdr:row>21</xdr:row>
          <xdr:rowOff>1143000</xdr:rowOff>
        </xdr:to>
        <xdr:sp macro="" textlink="">
          <xdr:nvSpPr>
            <xdr:cNvPr id="2074" name="Object 26" hidden="1">
              <a:extLst>
                <a:ext uri="{63B3BB69-23CF-44E3-9099-C40C66FF867C}">
                  <a14:compatExt spid="_x0000_s20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1168400</xdr:colOff>
          <xdr:row>22</xdr:row>
          <xdr:rowOff>101600</xdr:rowOff>
        </xdr:from>
        <xdr:to>
          <xdr:col>10</xdr:col>
          <xdr:colOff>3136900</xdr:colOff>
          <xdr:row>22</xdr:row>
          <xdr:rowOff>1143000</xdr:rowOff>
        </xdr:to>
        <xdr:sp macro="" textlink="">
          <xdr:nvSpPr>
            <xdr:cNvPr id="2075" name="Object 27" hidden="1">
              <a:extLst>
                <a:ext uri="{63B3BB69-23CF-44E3-9099-C40C66FF867C}">
                  <a14:compatExt spid="_x0000_s20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1168400</xdr:colOff>
          <xdr:row>23</xdr:row>
          <xdr:rowOff>101600</xdr:rowOff>
        </xdr:from>
        <xdr:to>
          <xdr:col>10</xdr:col>
          <xdr:colOff>3136900</xdr:colOff>
          <xdr:row>23</xdr:row>
          <xdr:rowOff>1143000</xdr:rowOff>
        </xdr:to>
        <xdr:sp macro="" textlink="">
          <xdr:nvSpPr>
            <xdr:cNvPr id="2076" name="Object 28" hidden="1">
              <a:extLst>
                <a:ext uri="{63B3BB69-23CF-44E3-9099-C40C66FF867C}">
                  <a14:compatExt spid="_x0000_s2076"/>
                </a:ext>
              </a:extLst>
            </xdr:cNvPr>
            <xdr:cNvSpPr/>
          </xdr:nvSpPr>
          <xdr:spPr>
            <a:xfrm>
              <a:off x="0" y="0"/>
              <a:ext cx="0" cy="0"/>
            </a:xfrm>
            <a:prstGeom prst="rect">
              <a:avLst/>
            </a:prstGeom>
          </xdr:spPr>
        </xdr:sp>
        <xdr:clientData/>
      </xdr:twoCellAnchor>
    </mc:Choice>
    <mc:Fallback/>
  </mc:AlternateContent>
  <xdr:twoCellAnchor>
    <xdr:from>
      <xdr:col>10</xdr:col>
      <xdr:colOff>1369695</xdr:colOff>
      <xdr:row>20</xdr:row>
      <xdr:rowOff>406400</xdr:rowOff>
    </xdr:from>
    <xdr:to>
      <xdr:col>10</xdr:col>
      <xdr:colOff>3071495</xdr:colOff>
      <xdr:row>20</xdr:row>
      <xdr:rowOff>899795</xdr:rowOff>
    </xdr:to>
    <xdr:sp macro="" textlink="">
      <xdr:nvSpPr>
        <xdr:cNvPr id="30" name="Rectángulo 19"/>
        <xdr:cNvSpPr/>
      </xdr:nvSpPr>
      <xdr:spPr>
        <a:xfrm>
          <a:off x="18006695" y="23050500"/>
          <a:ext cx="1701800" cy="49339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2000">
              <a:effectLst/>
              <a:latin typeface="Goudy Stout"/>
              <a:ea typeface="ＭＳ 明朝"/>
              <a:cs typeface="Times New Roman"/>
            </a:rPr>
            <a:t>457.138</a:t>
          </a:r>
          <a:endParaRPr lang="es-ES_tradnl" sz="1200">
            <a:effectLst/>
            <a:ea typeface="ＭＳ 明朝"/>
            <a:cs typeface="Times New Roman"/>
          </a:endParaRPr>
        </a:p>
      </xdr:txBody>
    </xdr:sp>
    <xdr:clientData/>
  </xdr:twoCellAnchor>
  <xdr:twoCellAnchor>
    <xdr:from>
      <xdr:col>10</xdr:col>
      <xdr:colOff>1382395</xdr:colOff>
      <xdr:row>21</xdr:row>
      <xdr:rowOff>473710</xdr:rowOff>
    </xdr:from>
    <xdr:to>
      <xdr:col>10</xdr:col>
      <xdr:colOff>3084195</xdr:colOff>
      <xdr:row>21</xdr:row>
      <xdr:rowOff>967105</xdr:rowOff>
    </xdr:to>
    <xdr:sp macro="" textlink="">
      <xdr:nvSpPr>
        <xdr:cNvPr id="31" name="Rectángulo 20"/>
        <xdr:cNvSpPr/>
      </xdr:nvSpPr>
      <xdr:spPr>
        <a:xfrm>
          <a:off x="18019395" y="24425910"/>
          <a:ext cx="1701800" cy="49339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2000">
              <a:effectLst/>
              <a:latin typeface="Goudy Stout"/>
              <a:ea typeface="ＭＳ 明朝"/>
              <a:cs typeface="Times New Roman"/>
            </a:rPr>
            <a:t>245.672</a:t>
          </a:r>
          <a:endParaRPr lang="es-ES_tradnl" sz="1200">
            <a:effectLst/>
            <a:ea typeface="ＭＳ 明朝"/>
            <a:cs typeface="Times New Roman"/>
          </a:endParaRPr>
        </a:p>
      </xdr:txBody>
    </xdr:sp>
    <xdr:clientData/>
  </xdr:twoCellAnchor>
  <xdr:twoCellAnchor>
    <xdr:from>
      <xdr:col>10</xdr:col>
      <xdr:colOff>1392555</xdr:colOff>
      <xdr:row>23</xdr:row>
      <xdr:rowOff>436245</xdr:rowOff>
    </xdr:from>
    <xdr:to>
      <xdr:col>10</xdr:col>
      <xdr:colOff>3094355</xdr:colOff>
      <xdr:row>23</xdr:row>
      <xdr:rowOff>929640</xdr:rowOff>
    </xdr:to>
    <xdr:sp macro="" textlink="">
      <xdr:nvSpPr>
        <xdr:cNvPr id="32" name="Rectángulo 18"/>
        <xdr:cNvSpPr/>
      </xdr:nvSpPr>
      <xdr:spPr>
        <a:xfrm>
          <a:off x="18029555" y="27169745"/>
          <a:ext cx="1701800" cy="49339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2000">
              <a:effectLst/>
              <a:latin typeface="Goudy Stout"/>
              <a:ea typeface="ＭＳ 明朝"/>
              <a:cs typeface="Times New Roman"/>
            </a:rPr>
            <a:t>234.256</a:t>
          </a:r>
          <a:endParaRPr lang="es-ES_tradnl" sz="1200">
            <a:effectLst/>
            <a:ea typeface="ＭＳ 明朝"/>
            <a:cs typeface="Times New Roman"/>
          </a:endParaRPr>
        </a:p>
      </xdr:txBody>
    </xdr:sp>
    <xdr:clientData/>
  </xdr:twoCellAnchor>
  <xdr:twoCellAnchor>
    <xdr:from>
      <xdr:col>10</xdr:col>
      <xdr:colOff>1295400</xdr:colOff>
      <xdr:row>22</xdr:row>
      <xdr:rowOff>437515</xdr:rowOff>
    </xdr:from>
    <xdr:to>
      <xdr:col>10</xdr:col>
      <xdr:colOff>2997200</xdr:colOff>
      <xdr:row>22</xdr:row>
      <xdr:rowOff>930910</xdr:rowOff>
    </xdr:to>
    <xdr:sp macro="" textlink="">
      <xdr:nvSpPr>
        <xdr:cNvPr id="33" name="Rectángulo 21"/>
        <xdr:cNvSpPr/>
      </xdr:nvSpPr>
      <xdr:spPr>
        <a:xfrm>
          <a:off x="17932400" y="25774015"/>
          <a:ext cx="1701800" cy="49339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2000">
              <a:effectLst/>
              <a:latin typeface="Goudy Stout"/>
              <a:ea typeface="ＭＳ 明朝"/>
              <a:cs typeface="Times New Roman"/>
            </a:rPr>
            <a:t>463.128</a:t>
          </a:r>
          <a:endParaRPr lang="es-ES_tradnl" sz="1200">
            <a:effectLst/>
            <a:ea typeface="ＭＳ 明朝"/>
            <a:cs typeface="Times New Roman"/>
          </a:endParaRPr>
        </a:p>
      </xdr:txBody>
    </xdr:sp>
    <xdr:clientData/>
  </xdr:twoCellAnchor>
  <xdr:twoCellAnchor editAs="oneCell">
    <xdr:from>
      <xdr:col>10</xdr:col>
      <xdr:colOff>1308100</xdr:colOff>
      <xdr:row>24</xdr:row>
      <xdr:rowOff>127000</xdr:rowOff>
    </xdr:from>
    <xdr:to>
      <xdr:col>10</xdr:col>
      <xdr:colOff>2941320</xdr:colOff>
      <xdr:row>24</xdr:row>
      <xdr:rowOff>2397125</xdr:rowOff>
    </xdr:to>
    <xdr:pic>
      <xdr:nvPicPr>
        <xdr:cNvPr id="34" name="Imagen 28"/>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945100" y="28181300"/>
          <a:ext cx="1633220" cy="2270125"/>
        </a:xfrm>
        <a:prstGeom prst="rect">
          <a:avLst/>
        </a:prstGeom>
        <a:noFill/>
        <a:ln>
          <a:noFill/>
        </a:ln>
      </xdr:spPr>
    </xdr:pic>
    <xdr:clientData/>
  </xdr:twoCellAnchor>
  <xdr:twoCellAnchor>
    <xdr:from>
      <xdr:col>10</xdr:col>
      <xdr:colOff>1193800</xdr:colOff>
      <xdr:row>24</xdr:row>
      <xdr:rowOff>203200</xdr:rowOff>
    </xdr:from>
    <xdr:to>
      <xdr:col>10</xdr:col>
      <xdr:colOff>2570480</xdr:colOff>
      <xdr:row>24</xdr:row>
      <xdr:rowOff>928370</xdr:rowOff>
    </xdr:to>
    <xdr:sp macro="" textlink="">
      <xdr:nvSpPr>
        <xdr:cNvPr id="38" name="Rectángulo 23"/>
        <xdr:cNvSpPr/>
      </xdr:nvSpPr>
      <xdr:spPr>
        <a:xfrm>
          <a:off x="17830800" y="28257500"/>
          <a:ext cx="1376680" cy="72517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100">
              <a:effectLst/>
              <a:latin typeface="Comic Sans MS"/>
              <a:ea typeface="ＭＳ 明朝"/>
              <a:cs typeface="Times New Roman"/>
            </a:rPr>
            <a:t>Tiene 6 centenas</a:t>
          </a:r>
          <a:endParaRPr lang="es-ES_tradnl" sz="1200">
            <a:effectLst/>
            <a:ea typeface="ＭＳ 明朝"/>
            <a:cs typeface="Times New Roman"/>
          </a:endParaRPr>
        </a:p>
        <a:p>
          <a:pPr algn="ctr">
            <a:spcAft>
              <a:spcPts val="0"/>
            </a:spcAft>
          </a:pPr>
          <a:r>
            <a:rPr lang="es-CO" sz="1100">
              <a:effectLst/>
              <a:latin typeface="Comic Sans MS"/>
              <a:ea typeface="ＭＳ 明朝"/>
              <a:cs typeface="Times New Roman"/>
            </a:rPr>
            <a:t>y  5 decenas </a:t>
          </a:r>
          <a:endParaRPr lang="es-ES_tradnl" sz="1200">
            <a:effectLst/>
            <a:ea typeface="ＭＳ 明朝"/>
            <a:cs typeface="Times New Roman"/>
          </a:endParaRPr>
        </a:p>
        <a:p>
          <a:pPr algn="ctr">
            <a:spcAft>
              <a:spcPts val="0"/>
            </a:spcAft>
          </a:pPr>
          <a:r>
            <a:rPr lang="es-CO" sz="1100">
              <a:effectLst/>
              <a:latin typeface="Comic Sans MS"/>
              <a:ea typeface="ＭＳ 明朝"/>
              <a:cs typeface="Times New Roman"/>
            </a:rPr>
            <a:t>de mil</a:t>
          </a:r>
          <a:endParaRPr lang="es-ES_tradnl" sz="1200">
            <a:effectLst/>
            <a:ea typeface="ＭＳ 明朝"/>
            <a:cs typeface="Times New Roman"/>
          </a:endParaRPr>
        </a:p>
      </xdr:txBody>
    </xdr:sp>
    <xdr:clientData/>
  </xdr:twoCellAnchor>
  <mc:AlternateContent xmlns:mc="http://schemas.openxmlformats.org/markup-compatibility/2006">
    <mc:Choice xmlns:a14="http://schemas.microsoft.com/office/drawing/2010/main" Requires="a14">
      <xdr:twoCellAnchor editAs="oneCell">
        <xdr:from>
          <xdr:col>10</xdr:col>
          <xdr:colOff>1054100</xdr:colOff>
          <xdr:row>25</xdr:row>
          <xdr:rowOff>12700</xdr:rowOff>
        </xdr:from>
        <xdr:to>
          <xdr:col>10</xdr:col>
          <xdr:colOff>3022600</xdr:colOff>
          <xdr:row>25</xdr:row>
          <xdr:rowOff>1054100</xdr:rowOff>
        </xdr:to>
        <xdr:sp macro="" textlink="">
          <xdr:nvSpPr>
            <xdr:cNvPr id="2078" name="Object 30" hidden="1">
              <a:extLst>
                <a:ext uri="{63B3BB69-23CF-44E3-9099-C40C66FF867C}">
                  <a14:compatExt spid="_x0000_s20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1066800</xdr:colOff>
          <xdr:row>26</xdr:row>
          <xdr:rowOff>50800</xdr:rowOff>
        </xdr:from>
        <xdr:to>
          <xdr:col>10</xdr:col>
          <xdr:colOff>3035300</xdr:colOff>
          <xdr:row>26</xdr:row>
          <xdr:rowOff>1092200</xdr:rowOff>
        </xdr:to>
        <xdr:sp macro="" textlink="">
          <xdr:nvSpPr>
            <xdr:cNvPr id="2079" name="Object 31" hidden="1">
              <a:extLst>
                <a:ext uri="{63B3BB69-23CF-44E3-9099-C40C66FF867C}">
                  <a14:compatExt spid="_x0000_s20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1143000</xdr:colOff>
          <xdr:row>27</xdr:row>
          <xdr:rowOff>152400</xdr:rowOff>
        </xdr:from>
        <xdr:to>
          <xdr:col>10</xdr:col>
          <xdr:colOff>3111500</xdr:colOff>
          <xdr:row>27</xdr:row>
          <xdr:rowOff>1193800</xdr:rowOff>
        </xdr:to>
        <xdr:sp macro="" textlink="">
          <xdr:nvSpPr>
            <xdr:cNvPr id="2080" name="Object 32" hidden="1">
              <a:extLst>
                <a:ext uri="{63B3BB69-23CF-44E3-9099-C40C66FF867C}">
                  <a14:compatExt spid="_x0000_s20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1193800</xdr:colOff>
          <xdr:row>28</xdr:row>
          <xdr:rowOff>76200</xdr:rowOff>
        </xdr:from>
        <xdr:to>
          <xdr:col>10</xdr:col>
          <xdr:colOff>3162300</xdr:colOff>
          <xdr:row>28</xdr:row>
          <xdr:rowOff>1117600</xdr:rowOff>
        </xdr:to>
        <xdr:sp macro="" textlink="">
          <xdr:nvSpPr>
            <xdr:cNvPr id="2101" name="Object 53" hidden="1">
              <a:extLst>
                <a:ext uri="{63B3BB69-23CF-44E3-9099-C40C66FF867C}">
                  <a14:compatExt spid="_x0000_s2101"/>
                </a:ext>
              </a:extLst>
            </xdr:cNvPr>
            <xdr:cNvSpPr/>
          </xdr:nvSpPr>
          <xdr:spPr>
            <a:xfrm>
              <a:off x="0" y="0"/>
              <a:ext cx="0" cy="0"/>
            </a:xfrm>
            <a:prstGeom prst="rect">
              <a:avLst/>
            </a:prstGeom>
          </xdr:spPr>
        </xdr:sp>
        <xdr:clientData/>
      </xdr:twoCellAnchor>
    </mc:Choice>
    <mc:Fallback/>
  </mc:AlternateContent>
  <xdr:twoCellAnchor>
    <xdr:from>
      <xdr:col>10</xdr:col>
      <xdr:colOff>1217295</xdr:colOff>
      <xdr:row>26</xdr:row>
      <xdr:rowOff>448310</xdr:rowOff>
    </xdr:from>
    <xdr:to>
      <xdr:col>10</xdr:col>
      <xdr:colOff>2919095</xdr:colOff>
      <xdr:row>26</xdr:row>
      <xdr:rowOff>941705</xdr:rowOff>
    </xdr:to>
    <xdr:sp macro="" textlink="">
      <xdr:nvSpPr>
        <xdr:cNvPr id="43" name="Rectángulo 25"/>
        <xdr:cNvSpPr/>
      </xdr:nvSpPr>
      <xdr:spPr>
        <a:xfrm>
          <a:off x="17854295" y="32096710"/>
          <a:ext cx="1701800" cy="49339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2000">
              <a:effectLst/>
              <a:latin typeface="Goudy Stout"/>
              <a:ea typeface="ＭＳ 明朝"/>
              <a:cs typeface="Times New Roman"/>
            </a:rPr>
            <a:t>164.538</a:t>
          </a:r>
          <a:endParaRPr lang="es-ES_tradnl" sz="1200">
            <a:effectLst/>
            <a:ea typeface="ＭＳ 明朝"/>
            <a:cs typeface="Times New Roman"/>
          </a:endParaRPr>
        </a:p>
      </xdr:txBody>
    </xdr:sp>
    <xdr:clientData/>
  </xdr:twoCellAnchor>
  <xdr:twoCellAnchor>
    <xdr:from>
      <xdr:col>10</xdr:col>
      <xdr:colOff>1217295</xdr:colOff>
      <xdr:row>27</xdr:row>
      <xdr:rowOff>579120</xdr:rowOff>
    </xdr:from>
    <xdr:to>
      <xdr:col>10</xdr:col>
      <xdr:colOff>2919095</xdr:colOff>
      <xdr:row>27</xdr:row>
      <xdr:rowOff>1072515</xdr:rowOff>
    </xdr:to>
    <xdr:sp macro="" textlink="">
      <xdr:nvSpPr>
        <xdr:cNvPr id="44" name="Rectángulo 26"/>
        <xdr:cNvSpPr/>
      </xdr:nvSpPr>
      <xdr:spPr>
        <a:xfrm>
          <a:off x="17854295" y="33459420"/>
          <a:ext cx="1701800" cy="49339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2000">
              <a:effectLst/>
              <a:latin typeface="Goudy Stout"/>
              <a:ea typeface="ＭＳ 明朝"/>
              <a:cs typeface="Times New Roman"/>
            </a:rPr>
            <a:t>154.638</a:t>
          </a:r>
          <a:endParaRPr lang="es-ES_tradnl" sz="1200">
            <a:effectLst/>
            <a:ea typeface="ＭＳ 明朝"/>
            <a:cs typeface="Times New Roman"/>
          </a:endParaRPr>
        </a:p>
      </xdr:txBody>
    </xdr:sp>
    <xdr:clientData/>
  </xdr:twoCellAnchor>
  <xdr:twoCellAnchor>
    <xdr:from>
      <xdr:col>10</xdr:col>
      <xdr:colOff>1214755</xdr:colOff>
      <xdr:row>25</xdr:row>
      <xdr:rowOff>292100</xdr:rowOff>
    </xdr:from>
    <xdr:to>
      <xdr:col>10</xdr:col>
      <xdr:colOff>2916555</xdr:colOff>
      <xdr:row>25</xdr:row>
      <xdr:rowOff>785495</xdr:rowOff>
    </xdr:to>
    <xdr:sp macro="" textlink="">
      <xdr:nvSpPr>
        <xdr:cNvPr id="45" name="Rectángulo 24"/>
        <xdr:cNvSpPr/>
      </xdr:nvSpPr>
      <xdr:spPr>
        <a:xfrm>
          <a:off x="17851755" y="30797500"/>
          <a:ext cx="1701800" cy="49339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2000">
              <a:effectLst/>
              <a:latin typeface="Goudy Stout"/>
              <a:ea typeface="ＭＳ 明朝"/>
              <a:cs typeface="Times New Roman"/>
            </a:rPr>
            <a:t>478.562</a:t>
          </a:r>
          <a:endParaRPr lang="es-ES_tradnl" sz="1200">
            <a:effectLst/>
            <a:ea typeface="ＭＳ 明朝"/>
            <a:cs typeface="Times New Roman"/>
          </a:endParaRPr>
        </a:p>
      </xdr:txBody>
    </xdr:sp>
    <xdr:clientData/>
  </xdr:twoCellAnchor>
  <xdr:twoCellAnchor>
    <xdr:from>
      <xdr:col>10</xdr:col>
      <xdr:colOff>1206500</xdr:colOff>
      <xdr:row>28</xdr:row>
      <xdr:rowOff>529590</xdr:rowOff>
    </xdr:from>
    <xdr:to>
      <xdr:col>10</xdr:col>
      <xdr:colOff>2908300</xdr:colOff>
      <xdr:row>28</xdr:row>
      <xdr:rowOff>1022985</xdr:rowOff>
    </xdr:to>
    <xdr:sp macro="" textlink="">
      <xdr:nvSpPr>
        <xdr:cNvPr id="46" name="Rectángulo 27"/>
        <xdr:cNvSpPr/>
      </xdr:nvSpPr>
      <xdr:spPr>
        <a:xfrm>
          <a:off x="17843500" y="34654490"/>
          <a:ext cx="1701800" cy="49339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2000">
              <a:effectLst/>
              <a:latin typeface="Goudy Stout"/>
              <a:ea typeface="ＭＳ 明朝"/>
              <a:cs typeface="Times New Roman"/>
            </a:rPr>
            <a:t>478.652</a:t>
          </a:r>
          <a:endParaRPr lang="es-ES_tradnl" sz="1200">
            <a:effectLst/>
            <a:ea typeface="ＭＳ 明朝"/>
            <a:cs typeface="Times New Roman"/>
          </a:endParaRPr>
        </a:p>
      </xdr:txBody>
    </xdr:sp>
    <xdr:clientData/>
  </xdr:twoCellAnchor>
  <xdr:twoCellAnchor editAs="oneCell">
    <xdr:from>
      <xdr:col>10</xdr:col>
      <xdr:colOff>1384300</xdr:colOff>
      <xdr:row>29</xdr:row>
      <xdr:rowOff>190500</xdr:rowOff>
    </xdr:from>
    <xdr:to>
      <xdr:col>10</xdr:col>
      <xdr:colOff>3017520</xdr:colOff>
      <xdr:row>29</xdr:row>
      <xdr:rowOff>2460625</xdr:rowOff>
    </xdr:to>
    <xdr:pic>
      <xdr:nvPicPr>
        <xdr:cNvPr id="47" name="Imagen 34"/>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21300" y="35623500"/>
          <a:ext cx="1633220" cy="2270125"/>
        </a:xfrm>
        <a:prstGeom prst="rect">
          <a:avLst/>
        </a:prstGeom>
        <a:noFill/>
        <a:ln>
          <a:noFill/>
        </a:ln>
      </xdr:spPr>
    </xdr:pic>
    <xdr:clientData/>
  </xdr:twoCellAnchor>
  <xdr:twoCellAnchor>
    <xdr:from>
      <xdr:col>10</xdr:col>
      <xdr:colOff>1295400</xdr:colOff>
      <xdr:row>29</xdr:row>
      <xdr:rowOff>241300</xdr:rowOff>
    </xdr:from>
    <xdr:to>
      <xdr:col>10</xdr:col>
      <xdr:colOff>2672080</xdr:colOff>
      <xdr:row>29</xdr:row>
      <xdr:rowOff>966470</xdr:rowOff>
    </xdr:to>
    <xdr:sp macro="" textlink="">
      <xdr:nvSpPr>
        <xdr:cNvPr id="48" name="Rectángulo 29"/>
        <xdr:cNvSpPr/>
      </xdr:nvSpPr>
      <xdr:spPr>
        <a:xfrm>
          <a:off x="17932400" y="35674300"/>
          <a:ext cx="1376680" cy="72517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900">
              <a:effectLst/>
              <a:latin typeface="Comic Sans MS"/>
              <a:ea typeface="ＭＳ 明朝"/>
              <a:cs typeface="Times New Roman"/>
            </a:rPr>
            <a:t>El número 4 vale </a:t>
          </a:r>
          <a:endParaRPr lang="es-ES_tradnl" sz="1200">
            <a:effectLst/>
            <a:ea typeface="ＭＳ 明朝"/>
            <a:cs typeface="Times New Roman"/>
          </a:endParaRPr>
        </a:p>
        <a:p>
          <a:pPr algn="ctr">
            <a:spcAft>
              <a:spcPts val="0"/>
            </a:spcAft>
          </a:pPr>
          <a:r>
            <a:rPr lang="es-CO" sz="900">
              <a:effectLst/>
              <a:latin typeface="Comic Sans MS"/>
              <a:ea typeface="ＭＳ 明朝"/>
              <a:cs typeface="Times New Roman"/>
            </a:rPr>
            <a:t>más que el número 7</a:t>
          </a:r>
          <a:endParaRPr lang="es-ES_tradnl" sz="1200">
            <a:effectLst/>
            <a:ea typeface="ＭＳ 明朝"/>
            <a:cs typeface="Times New Roman"/>
          </a:endParaRPr>
        </a:p>
        <a:p>
          <a:pPr algn="ctr">
            <a:spcAft>
              <a:spcPts val="0"/>
            </a:spcAft>
          </a:pPr>
          <a:r>
            <a:rPr lang="es-CO" sz="900">
              <a:effectLst/>
              <a:latin typeface="Comic Sans MS"/>
              <a:ea typeface="ＭＳ 明朝"/>
              <a:cs typeface="Times New Roman"/>
            </a:rPr>
            <a:t> y menos que </a:t>
          </a:r>
          <a:endParaRPr lang="es-ES_tradnl" sz="1200">
            <a:effectLst/>
            <a:ea typeface="ＭＳ 明朝"/>
            <a:cs typeface="Times New Roman"/>
          </a:endParaRPr>
        </a:p>
        <a:p>
          <a:pPr algn="ctr">
            <a:spcAft>
              <a:spcPts val="0"/>
            </a:spcAft>
          </a:pPr>
          <a:r>
            <a:rPr lang="es-CO" sz="900">
              <a:effectLst/>
              <a:latin typeface="Comic Sans MS"/>
              <a:ea typeface="ＭＳ 明朝"/>
              <a:cs typeface="Times New Roman"/>
            </a:rPr>
            <a:t>el número 5</a:t>
          </a:r>
          <a:endParaRPr lang="es-ES_tradnl" sz="1200">
            <a:effectLst/>
            <a:ea typeface="ＭＳ 明朝"/>
            <a:cs typeface="Times New Roman"/>
          </a:endParaRPr>
        </a:p>
      </xdr:txBody>
    </xdr:sp>
    <xdr:clientData/>
  </xdr:twoCellAnchor>
  <mc:AlternateContent xmlns:mc="http://schemas.openxmlformats.org/markup-compatibility/2006">
    <mc:Choice xmlns:a14="http://schemas.microsoft.com/office/drawing/2010/main" Requires="a14">
      <xdr:twoCellAnchor editAs="oneCell">
        <xdr:from>
          <xdr:col>10</xdr:col>
          <xdr:colOff>1104900</xdr:colOff>
          <xdr:row>30</xdr:row>
          <xdr:rowOff>63500</xdr:rowOff>
        </xdr:from>
        <xdr:to>
          <xdr:col>10</xdr:col>
          <xdr:colOff>3073400</xdr:colOff>
          <xdr:row>30</xdr:row>
          <xdr:rowOff>1104900</xdr:rowOff>
        </xdr:to>
        <xdr:sp macro="" textlink="">
          <xdr:nvSpPr>
            <xdr:cNvPr id="2105" name="Object 57" hidden="1">
              <a:extLst>
                <a:ext uri="{63B3BB69-23CF-44E3-9099-C40C66FF867C}">
                  <a14:compatExt spid="_x0000_s210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1104900</xdr:colOff>
          <xdr:row>31</xdr:row>
          <xdr:rowOff>177800</xdr:rowOff>
        </xdr:from>
        <xdr:to>
          <xdr:col>10</xdr:col>
          <xdr:colOff>3073400</xdr:colOff>
          <xdr:row>31</xdr:row>
          <xdr:rowOff>1219200</xdr:rowOff>
        </xdr:to>
        <xdr:sp macro="" textlink="">
          <xdr:nvSpPr>
            <xdr:cNvPr id="2106" name="Object 58" hidden="1">
              <a:extLst>
                <a:ext uri="{63B3BB69-23CF-44E3-9099-C40C66FF867C}">
                  <a14:compatExt spid="_x0000_s21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1104900</xdr:colOff>
          <xdr:row>32</xdr:row>
          <xdr:rowOff>114300</xdr:rowOff>
        </xdr:from>
        <xdr:to>
          <xdr:col>10</xdr:col>
          <xdr:colOff>3073400</xdr:colOff>
          <xdr:row>32</xdr:row>
          <xdr:rowOff>1155700</xdr:rowOff>
        </xdr:to>
        <xdr:sp macro="" textlink="">
          <xdr:nvSpPr>
            <xdr:cNvPr id="2107" name="Object 59" hidden="1">
              <a:extLst>
                <a:ext uri="{63B3BB69-23CF-44E3-9099-C40C66FF867C}">
                  <a14:compatExt spid="_x0000_s21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1104900</xdr:colOff>
          <xdr:row>33</xdr:row>
          <xdr:rowOff>254000</xdr:rowOff>
        </xdr:from>
        <xdr:to>
          <xdr:col>10</xdr:col>
          <xdr:colOff>3073400</xdr:colOff>
          <xdr:row>33</xdr:row>
          <xdr:rowOff>1295400</xdr:rowOff>
        </xdr:to>
        <xdr:sp macro="" textlink="">
          <xdr:nvSpPr>
            <xdr:cNvPr id="2108" name="Object 60" hidden="1">
              <a:extLst>
                <a:ext uri="{63B3BB69-23CF-44E3-9099-C40C66FF867C}">
                  <a14:compatExt spid="_x0000_s2108"/>
                </a:ext>
              </a:extLst>
            </xdr:cNvPr>
            <xdr:cNvSpPr/>
          </xdr:nvSpPr>
          <xdr:spPr>
            <a:xfrm>
              <a:off x="0" y="0"/>
              <a:ext cx="0" cy="0"/>
            </a:xfrm>
            <a:prstGeom prst="rect">
              <a:avLst/>
            </a:prstGeom>
          </xdr:spPr>
        </xdr:sp>
        <xdr:clientData/>
      </xdr:twoCellAnchor>
    </mc:Choice>
    <mc:Fallback/>
  </mc:AlternateContent>
  <xdr:twoCellAnchor>
    <xdr:from>
      <xdr:col>10</xdr:col>
      <xdr:colOff>1217295</xdr:colOff>
      <xdr:row>31</xdr:row>
      <xdr:rowOff>447675</xdr:rowOff>
    </xdr:from>
    <xdr:to>
      <xdr:col>10</xdr:col>
      <xdr:colOff>2919095</xdr:colOff>
      <xdr:row>31</xdr:row>
      <xdr:rowOff>941070</xdr:rowOff>
    </xdr:to>
    <xdr:sp macro="" textlink="">
      <xdr:nvSpPr>
        <xdr:cNvPr id="53" name="Rectángulo 31"/>
        <xdr:cNvSpPr/>
      </xdr:nvSpPr>
      <xdr:spPr>
        <a:xfrm>
          <a:off x="17854295" y="39677975"/>
          <a:ext cx="1701800" cy="49339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2000">
              <a:effectLst/>
              <a:latin typeface="Goudy Stout"/>
              <a:ea typeface="ＭＳ 明朝"/>
              <a:cs typeface="Times New Roman"/>
            </a:rPr>
            <a:t>478.512</a:t>
          </a:r>
          <a:endParaRPr lang="es-ES_tradnl" sz="1200">
            <a:effectLst/>
            <a:ea typeface="ＭＳ 明朝"/>
            <a:cs typeface="Times New Roman"/>
          </a:endParaRPr>
        </a:p>
      </xdr:txBody>
    </xdr:sp>
    <xdr:clientData/>
  </xdr:twoCellAnchor>
  <xdr:twoCellAnchor>
    <xdr:from>
      <xdr:col>10</xdr:col>
      <xdr:colOff>1217295</xdr:colOff>
      <xdr:row>32</xdr:row>
      <xdr:rowOff>349250</xdr:rowOff>
    </xdr:from>
    <xdr:to>
      <xdr:col>10</xdr:col>
      <xdr:colOff>2919095</xdr:colOff>
      <xdr:row>32</xdr:row>
      <xdr:rowOff>842645</xdr:rowOff>
    </xdr:to>
    <xdr:sp macro="" textlink="">
      <xdr:nvSpPr>
        <xdr:cNvPr id="54" name="Rectángulo 32"/>
        <xdr:cNvSpPr/>
      </xdr:nvSpPr>
      <xdr:spPr>
        <a:xfrm>
          <a:off x="17854295" y="40862250"/>
          <a:ext cx="1701800" cy="49339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2000">
              <a:effectLst/>
              <a:latin typeface="Goudy Stout"/>
              <a:ea typeface="ＭＳ 明朝"/>
              <a:cs typeface="Times New Roman"/>
            </a:rPr>
            <a:t>587.421</a:t>
          </a:r>
          <a:endParaRPr lang="es-ES_tradnl" sz="1200">
            <a:effectLst/>
            <a:ea typeface="ＭＳ 明朝"/>
            <a:cs typeface="Times New Roman"/>
          </a:endParaRPr>
        </a:p>
      </xdr:txBody>
    </xdr:sp>
    <xdr:clientData/>
  </xdr:twoCellAnchor>
  <xdr:twoCellAnchor>
    <xdr:from>
      <xdr:col>10</xdr:col>
      <xdr:colOff>1214755</xdr:colOff>
      <xdr:row>30</xdr:row>
      <xdr:rowOff>508000</xdr:rowOff>
    </xdr:from>
    <xdr:to>
      <xdr:col>10</xdr:col>
      <xdr:colOff>2916555</xdr:colOff>
      <xdr:row>30</xdr:row>
      <xdr:rowOff>1001395</xdr:rowOff>
    </xdr:to>
    <xdr:sp macro="" textlink="">
      <xdr:nvSpPr>
        <xdr:cNvPr id="55" name="Rectángulo 30"/>
        <xdr:cNvSpPr/>
      </xdr:nvSpPr>
      <xdr:spPr>
        <a:xfrm>
          <a:off x="17851755" y="38557200"/>
          <a:ext cx="1701800" cy="49339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2000">
              <a:effectLst/>
              <a:latin typeface="Goudy Stout"/>
              <a:ea typeface="ＭＳ 明朝"/>
              <a:cs typeface="Times New Roman"/>
            </a:rPr>
            <a:t>547.821</a:t>
          </a:r>
          <a:endParaRPr lang="es-ES_tradnl" sz="1200">
            <a:effectLst/>
            <a:ea typeface="ＭＳ 明朝"/>
            <a:cs typeface="Times New Roman"/>
          </a:endParaRPr>
        </a:p>
      </xdr:txBody>
    </xdr:sp>
    <xdr:clientData/>
  </xdr:twoCellAnchor>
  <xdr:twoCellAnchor>
    <xdr:from>
      <xdr:col>10</xdr:col>
      <xdr:colOff>1219200</xdr:colOff>
      <xdr:row>33</xdr:row>
      <xdr:rowOff>540385</xdr:rowOff>
    </xdr:from>
    <xdr:to>
      <xdr:col>10</xdr:col>
      <xdr:colOff>2921000</xdr:colOff>
      <xdr:row>33</xdr:row>
      <xdr:rowOff>1033780</xdr:rowOff>
    </xdr:to>
    <xdr:sp macro="" textlink="">
      <xdr:nvSpPr>
        <xdr:cNvPr id="56" name="Rectángulo 33"/>
        <xdr:cNvSpPr/>
      </xdr:nvSpPr>
      <xdr:spPr>
        <a:xfrm>
          <a:off x="17856200" y="42310685"/>
          <a:ext cx="1701800" cy="49339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2000">
              <a:effectLst/>
              <a:latin typeface="Goudy Stout"/>
              <a:ea typeface="ＭＳ 明朝"/>
              <a:cs typeface="Times New Roman"/>
            </a:rPr>
            <a:t>475.812</a:t>
          </a:r>
          <a:endParaRPr lang="es-ES_tradnl" sz="1200">
            <a:effectLst/>
            <a:ea typeface="ＭＳ 明朝"/>
            <a:cs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12700</xdr:rowOff>
        </xdr:from>
        <xdr:to>
          <xdr:col>3</xdr:col>
          <xdr:colOff>863600</xdr:colOff>
          <xdr:row>4</xdr:row>
          <xdr:rowOff>241300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825500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9" Type="http://schemas.openxmlformats.org/officeDocument/2006/relationships/oleObject" Target="../embeddings/oleObject6.bin"/><Relationship Id="rId20" Type="http://schemas.openxmlformats.org/officeDocument/2006/relationships/oleObject" Target="../embeddings/oleObject17.bin"/><Relationship Id="rId21" Type="http://schemas.openxmlformats.org/officeDocument/2006/relationships/oleObject" Target="../embeddings/oleObject18.bin"/><Relationship Id="rId22" Type="http://schemas.openxmlformats.org/officeDocument/2006/relationships/oleObject" Target="../embeddings/oleObject19.bin"/><Relationship Id="rId23" Type="http://schemas.openxmlformats.org/officeDocument/2006/relationships/oleObject" Target="../embeddings/oleObject20.bin"/><Relationship Id="rId10" Type="http://schemas.openxmlformats.org/officeDocument/2006/relationships/oleObject" Target="../embeddings/oleObject7.bin"/><Relationship Id="rId11" Type="http://schemas.openxmlformats.org/officeDocument/2006/relationships/oleObject" Target="../embeddings/oleObject8.bin"/><Relationship Id="rId12" Type="http://schemas.openxmlformats.org/officeDocument/2006/relationships/oleObject" Target="../embeddings/oleObject9.bin"/><Relationship Id="rId13" Type="http://schemas.openxmlformats.org/officeDocument/2006/relationships/oleObject" Target="../embeddings/oleObject10.bin"/><Relationship Id="rId14" Type="http://schemas.openxmlformats.org/officeDocument/2006/relationships/oleObject" Target="../embeddings/oleObject11.bin"/><Relationship Id="rId15" Type="http://schemas.openxmlformats.org/officeDocument/2006/relationships/oleObject" Target="../embeddings/oleObject12.bin"/><Relationship Id="rId16" Type="http://schemas.openxmlformats.org/officeDocument/2006/relationships/oleObject" Target="../embeddings/oleObject13.bin"/><Relationship Id="rId17" Type="http://schemas.openxmlformats.org/officeDocument/2006/relationships/oleObject" Target="../embeddings/oleObject14.bin"/><Relationship Id="rId18" Type="http://schemas.openxmlformats.org/officeDocument/2006/relationships/oleObject" Target="../embeddings/oleObject15.bin"/><Relationship Id="rId19" Type="http://schemas.openxmlformats.org/officeDocument/2006/relationships/oleObject" Target="../embeddings/oleObject16.bin"/><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oleObject" Target="../embeddings/oleObject1.bin"/><Relationship Id="rId4" Type="http://schemas.openxmlformats.org/officeDocument/2006/relationships/image" Target="../media/image1.emf"/><Relationship Id="rId5" Type="http://schemas.openxmlformats.org/officeDocument/2006/relationships/oleObject" Target="../embeddings/oleObject2.bin"/><Relationship Id="rId6" Type="http://schemas.openxmlformats.org/officeDocument/2006/relationships/oleObject" Target="../embeddings/oleObject3.bin"/><Relationship Id="rId7" Type="http://schemas.openxmlformats.org/officeDocument/2006/relationships/oleObject" Target="../embeddings/oleObject4.bin"/><Relationship Id="rId8" Type="http://schemas.openxmlformats.org/officeDocument/2006/relationships/oleObject" Target="../embeddings/oleObject5.bin"/></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enableFormatConditionsCalculation="0"/>
  <dimension ref="A1:P108"/>
  <sheetViews>
    <sheetView showGridLines="0" tabSelected="1" topLeftCell="A6" workbookViewId="0">
      <selection activeCell="K33" sqref="K33"/>
    </sheetView>
  </sheetViews>
  <sheetFormatPr baseColWidth="10" defaultColWidth="10.83203125" defaultRowHeight="13" x14ac:dyDescent="0"/>
  <cols>
    <col min="1" max="1" width="7.83203125" style="2" customWidth="1"/>
    <col min="2" max="2" width="21" style="2" customWidth="1"/>
    <col min="3" max="3" width="21.1640625" style="2" customWidth="1"/>
    <col min="4" max="4" width="18.5" style="2" customWidth="1"/>
    <col min="5" max="5" width="13.1640625" style="2" customWidth="1"/>
    <col min="6" max="6" width="30" style="2" customWidth="1"/>
    <col min="7" max="7" width="20.5" style="2" customWidth="1"/>
    <col min="8" max="8" width="30.83203125" style="2" customWidth="1"/>
    <col min="9" max="9" width="20.5" style="2" customWidth="1"/>
    <col min="10" max="10" width="34.83203125" style="17" customWidth="1"/>
    <col min="11" max="11" width="61.5" style="17" customWidth="1"/>
    <col min="12" max="12" width="20.33203125" style="2" customWidth="1"/>
    <col min="13" max="13" width="14.5" style="2" customWidth="1"/>
    <col min="14" max="16384" width="10.83203125" style="2"/>
  </cols>
  <sheetData>
    <row r="1" spans="1:16" ht="16" thickBot="1">
      <c r="A1" s="1"/>
      <c r="B1" s="1"/>
      <c r="C1" s="1"/>
      <c r="D1" s="1"/>
      <c r="F1" s="1"/>
      <c r="G1" s="1"/>
      <c r="H1" s="50"/>
      <c r="I1" s="50"/>
      <c r="J1" s="16"/>
      <c r="K1" s="16"/>
    </row>
    <row r="2" spans="1:16" ht="15">
      <c r="A2" s="1"/>
      <c r="B2" s="3" t="s">
        <v>0</v>
      </c>
      <c r="C2" s="88" t="s">
        <v>22</v>
      </c>
      <c r="D2" s="89"/>
      <c r="F2" s="81" t="s">
        <v>1</v>
      </c>
      <c r="G2" s="82"/>
      <c r="H2" s="50"/>
      <c r="I2" s="50"/>
      <c r="J2" s="16"/>
    </row>
    <row r="3" spans="1:16" ht="15">
      <c r="A3" s="1"/>
      <c r="B3" s="4" t="s">
        <v>9</v>
      </c>
      <c r="C3" s="90">
        <v>3</v>
      </c>
      <c r="D3" s="91"/>
      <c r="F3" s="83"/>
      <c r="G3" s="84"/>
      <c r="H3" s="50"/>
      <c r="I3" s="50"/>
      <c r="J3" s="16"/>
    </row>
    <row r="4" spans="1:16" ht="15">
      <c r="A4" s="1"/>
      <c r="B4" s="4" t="s">
        <v>55</v>
      </c>
      <c r="C4" s="90" t="s">
        <v>156</v>
      </c>
      <c r="D4" s="91"/>
      <c r="E4" s="5"/>
      <c r="F4" s="49" t="s">
        <v>56</v>
      </c>
      <c r="G4" s="48" t="s">
        <v>57</v>
      </c>
      <c r="H4" s="50"/>
      <c r="I4" s="50"/>
      <c r="J4" s="16"/>
      <c r="K4" s="16"/>
    </row>
    <row r="5" spans="1:16" ht="16" thickBot="1">
      <c r="A5" s="1"/>
      <c r="B5" s="6" t="s">
        <v>2</v>
      </c>
      <c r="C5" s="92" t="s">
        <v>154</v>
      </c>
      <c r="D5" s="93"/>
      <c r="E5" s="5"/>
      <c r="F5" s="47" t="str">
        <f>IF(G4="Recurso","Motor del recurso","")</f>
        <v>Motor del recurso</v>
      </c>
      <c r="G5" s="47" t="s">
        <v>59</v>
      </c>
      <c r="H5" s="50"/>
      <c r="I5" s="71"/>
      <c r="J5" s="16"/>
      <c r="K5" s="16"/>
    </row>
    <row r="6" spans="1:16" ht="16" thickBot="1">
      <c r="A6" s="1"/>
      <c r="B6" s="1"/>
      <c r="C6" s="1"/>
      <c r="D6" s="1"/>
      <c r="E6" s="7"/>
      <c r="F6" s="1"/>
      <c r="G6" s="1"/>
      <c r="H6" s="50"/>
      <c r="I6" s="50"/>
      <c r="J6" s="16"/>
      <c r="K6" s="16"/>
    </row>
    <row r="7" spans="1:16" ht="15" customHeight="1">
      <c r="A7" s="1"/>
      <c r="B7" s="34" t="s">
        <v>41</v>
      </c>
      <c r="C7" s="8" t="s">
        <v>166</v>
      </c>
      <c r="D7" s="33" t="s">
        <v>40</v>
      </c>
      <c r="F7" s="1"/>
      <c r="G7" s="1"/>
      <c r="H7" s="1"/>
      <c r="I7" s="1"/>
      <c r="J7" s="16"/>
      <c r="K7" s="16"/>
    </row>
    <row r="8" spans="1:16" s="9" customFormat="1" ht="16" thickBot="1">
      <c r="A8" s="10"/>
      <c r="B8" s="10"/>
      <c r="C8" s="10"/>
      <c r="D8" s="11"/>
      <c r="E8" s="11"/>
      <c r="F8" s="85" t="s">
        <v>63</v>
      </c>
      <c r="G8" s="86"/>
      <c r="H8" s="86"/>
      <c r="I8" s="87"/>
      <c r="J8" s="18"/>
      <c r="K8" s="12"/>
      <c r="L8" s="2"/>
      <c r="M8" s="2"/>
      <c r="N8" s="2"/>
      <c r="O8" s="2"/>
      <c r="P8" s="2"/>
    </row>
    <row r="9" spans="1:16" ht="27" thickBot="1">
      <c r="A9" s="30" t="s">
        <v>3</v>
      </c>
      <c r="B9" s="25" t="s">
        <v>10</v>
      </c>
      <c r="C9" s="24" t="s">
        <v>4</v>
      </c>
      <c r="D9" s="24" t="s">
        <v>5</v>
      </c>
      <c r="E9" s="24" t="s">
        <v>6</v>
      </c>
      <c r="F9" s="70" t="s">
        <v>62</v>
      </c>
      <c r="G9" s="70" t="s">
        <v>60</v>
      </c>
      <c r="H9" s="70" t="s">
        <v>61</v>
      </c>
      <c r="I9" s="70" t="s">
        <v>138</v>
      </c>
      <c r="J9" s="25" t="s">
        <v>7</v>
      </c>
      <c r="K9" s="76" t="s">
        <v>8</v>
      </c>
    </row>
    <row r="10" spans="1:16" s="12" customFormat="1" ht="194.75" customHeight="1">
      <c r="A10" s="13" t="str">
        <f>IF(OR(B10&lt;&gt;"",J10&lt;&gt;""),"IMG01","")</f>
        <v>IMG01</v>
      </c>
      <c r="B10" s="26">
        <v>39224122</v>
      </c>
      <c r="C10" s="26" t="str">
        <f>IF(OR(B10&lt;&gt;"",J10&lt;&gt;""),IF($G$4="Recurso",CONCATENATE($G$4," ",$G$5),$G$4),"")</f>
        <v>Recurso M7A</v>
      </c>
      <c r="D10" s="73" t="s">
        <v>148</v>
      </c>
      <c r="E10" s="14" t="s">
        <v>146</v>
      </c>
      <c r="F10" s="14" t="str">
        <f>IF(OR(B10&lt;&gt;"",J10&lt;&gt;""),CONCATENATE($C$7,"_",$A10,IF($G$4="Cuaderno de Estudio","_small",CONCATENATE(IF(I10="","","n"),IF(LEFT($G$5,1)="F",".jpg",".png")))),"")</f>
        <v>MA_03_02_CO_REC30_IMG01n.png</v>
      </c>
      <c r="G10" s="14" t="str">
        <f>IF(F10&lt;&gt;"",IF($G$4="Recurso",IF(LEFT($G$5,1)="M",VLOOKUP($G$5,'Definición técnica de imagenes'!$A$3:$G$17,5,FALSE),IF($G$5="F1",'Definición técnica de imagenes'!$E$15,'Definición técnica de imagenes'!$F$13)),'Definición técnica de imagenes'!$E$16),"")</f>
        <v>286 x 286 px</v>
      </c>
      <c r="H10" s="14" t="str">
        <f>IF(I10&lt;&gt;"",IF(OR(B10&lt;&gt;"",J10&lt;&gt;""),CONCATENATE($C$7,"_",$A10,IF($G$4="Cuaderno de Estudio","_zoom",CONCATENATE("a",IF(LEFT($G$5,1)="F",".jpg",".png")))),""),"")</f>
        <v>MA_03_02_CO_REC30_IMG01a.png</v>
      </c>
      <c r="I10" s="14" t="str">
        <f>IF(OR(B10&lt;&gt;"",J10&lt;&gt;""),IF($G$4="Recurso",IF(LEFT($G$5,1)="M",VLOOKUP($G$5,'Definición técnica de imagenes'!$A$3:$G$17,6,FALSE),IF($G$5="F1","","")),'Definición técnica de imagenes'!$F$16),"")</f>
        <v>500 x 500 px</v>
      </c>
      <c r="J10" s="14" t="s">
        <v>167</v>
      </c>
      <c r="K10" s="77"/>
    </row>
    <row r="11" spans="1:16" s="12" customFormat="1" ht="140" customHeight="1">
      <c r="A11" s="74" t="s">
        <v>149</v>
      </c>
      <c r="B11" s="78" t="s">
        <v>157</v>
      </c>
      <c r="C11" s="26" t="str">
        <f t="shared" ref="C11:C29" si="0">IF(OR(B11&lt;&gt;"",J11&lt;&gt;""),IF($G$4="Recurso",CONCATENATE($G$4," ",$G$5),$G$4),"")</f>
        <v>Recurso M7A</v>
      </c>
      <c r="D11" s="73" t="s">
        <v>148</v>
      </c>
      <c r="E11" s="14" t="s">
        <v>146</v>
      </c>
      <c r="F11" s="14" t="str">
        <f t="shared" ref="F11:F74" si="1">IF(OR(B11&lt;&gt;"",J11&lt;&gt;""),CONCATENATE($C$7,"_",$A11,IF($G$4="Cuaderno de Estudio","_small",CONCATENATE(IF(I11="","","n"),IF(LEFT($G$5,1)="F",".jpg",".png")))),"")</f>
        <v>MA_03_02_CO_REC30_IMG02n.png</v>
      </c>
      <c r="G11" s="14" t="str">
        <f>IF(F11&lt;&gt;"",IF($G$4="Recurso",IF(LEFT($G$5,1)="M",VLOOKUP($G$5,'Definición técnica de imagenes'!$A$3:$G$17,5,FALSE),IF($G$5="F1",'Definición técnica de imagenes'!$E$15,'Definición técnica de imagenes'!$F$13)),'Definición técnica de imagenes'!$E$16),"")</f>
        <v>286 x 286 px</v>
      </c>
      <c r="H11" s="14" t="str">
        <f t="shared" ref="H11:H74" si="2">IF(I11&lt;&gt;"",IF(OR(B11&lt;&gt;"",J11&lt;&gt;""),CONCATENATE($C$7,"_",$A11,IF($G$4="Cuaderno de Estudio","_zoom",CONCATENATE("a",IF(LEFT($G$5,1)="F",".jpg",".png")))),""),"")</f>
        <v>MA_03_02_CO_REC30_IMG02a.png</v>
      </c>
      <c r="I11" s="14" t="str">
        <f>IF(OR(B11&lt;&gt;"",J11&lt;&gt;""),IF($G$4="Recurso",IF(LEFT($G$5,1)="M",VLOOKUP($G$5,'Definición técnica de imagenes'!$A$3:$G$17,6,FALSE),IF($G$5="F1","","")),'Definición técnica de imagenes'!$F$16),"")</f>
        <v>500 x 500 px</v>
      </c>
      <c r="J11" s="78" t="s">
        <v>168</v>
      </c>
      <c r="K11" s="77"/>
    </row>
    <row r="12" spans="1:16" s="12" customFormat="1" ht="140" customHeight="1">
      <c r="A12" s="74" t="s">
        <v>150</v>
      </c>
      <c r="B12" s="78" t="s">
        <v>155</v>
      </c>
      <c r="C12" s="26" t="str">
        <f t="shared" si="0"/>
        <v>Recurso M7A</v>
      </c>
      <c r="D12" s="73" t="s">
        <v>148</v>
      </c>
      <c r="E12" s="73" t="s">
        <v>146</v>
      </c>
      <c r="F12" s="14" t="str">
        <f t="shared" si="1"/>
        <v>MA_03_02_CO_REC30_IMG03n.png</v>
      </c>
      <c r="G12" s="14" t="str">
        <f>IF(F12&lt;&gt;"",IF($G$4="Recurso",IF(LEFT($G$5,1)="M",VLOOKUP($G$5,'Definición técnica de imagenes'!$A$3:$G$17,5,FALSE),IF($G$5="F1",'Definición técnica de imagenes'!$E$15,'Definición técnica de imagenes'!$F$13)),'Definición técnica de imagenes'!$E$16),"")</f>
        <v>286 x 286 px</v>
      </c>
      <c r="H12" s="14" t="str">
        <f t="shared" si="2"/>
        <v>MA_03_02_CO_REC30_IMG03a.png</v>
      </c>
      <c r="I12" s="14" t="str">
        <f>IF(OR(B12&lt;&gt;"",J12&lt;&gt;""),IF($G$4="Recurso",IF(LEFT($G$5,1)="M",VLOOKUP($G$5,'Definición técnica de imagenes'!$A$3:$G$17,6,FALSE),IF($G$5="F1","","")),'Definición técnica de imagenes'!$F$16),"")</f>
        <v>500 x 500 px</v>
      </c>
      <c r="J12" s="78" t="s">
        <v>168</v>
      </c>
      <c r="K12" s="77"/>
    </row>
    <row r="13" spans="1:16" s="12" customFormat="1" ht="177" customHeight="1">
      <c r="A13" s="74" t="s">
        <v>151</v>
      </c>
      <c r="B13" s="75" t="s">
        <v>153</v>
      </c>
      <c r="C13" s="26" t="str">
        <f t="shared" si="0"/>
        <v>Recurso M7A</v>
      </c>
      <c r="D13" s="73" t="s">
        <v>148</v>
      </c>
      <c r="E13" s="73" t="s">
        <v>146</v>
      </c>
      <c r="F13" s="14" t="str">
        <f t="shared" si="1"/>
        <v>MA_03_02_CO_REC30_IMG04n.png</v>
      </c>
      <c r="G13" s="14" t="str">
        <f>IF(F13&lt;&gt;"",IF($G$4="Recurso",IF(LEFT($G$5,1)="M",VLOOKUP($G$5,'Definición técnica de imagenes'!$A$3:$G$17,5,FALSE),IF($G$5="F1",'Definición técnica de imagenes'!$E$15,'Definición técnica de imagenes'!$F$13)),'Definición técnica de imagenes'!$E$16),"")</f>
        <v>286 x 286 px</v>
      </c>
      <c r="H13" s="14" t="str">
        <f t="shared" si="2"/>
        <v>MA_03_02_CO_REC30_IMG04a.png</v>
      </c>
      <c r="I13" s="14" t="str">
        <f>IF(OR(B13&lt;&gt;"",J13&lt;&gt;""),IF($G$4="Recurso",IF(LEFT($G$5,1)="M",VLOOKUP($G$5,'Definición técnica de imagenes'!$A$3:$G$17,6,FALSE),IF($G$5="F1","","")),'Definición técnica de imagenes'!$F$16),"")</f>
        <v>500 x 500 px</v>
      </c>
      <c r="J13" s="78" t="s">
        <v>168</v>
      </c>
      <c r="K13" s="77"/>
    </row>
    <row r="14" spans="1:16" s="12" customFormat="1" ht="112.5" customHeight="1">
      <c r="A14" s="74" t="s">
        <v>152</v>
      </c>
      <c r="B14" s="75" t="s">
        <v>153</v>
      </c>
      <c r="C14" s="26" t="str">
        <f t="shared" si="0"/>
        <v>Recurso M7A</v>
      </c>
      <c r="D14" s="73" t="s">
        <v>148</v>
      </c>
      <c r="E14" s="73" t="s">
        <v>146</v>
      </c>
      <c r="F14" s="14" t="str">
        <f t="shared" si="1"/>
        <v>MA_03_02_CO_REC30_IMG05n.png</v>
      </c>
      <c r="G14" s="14" t="str">
        <f>IF(F14&lt;&gt;"",IF($G$4="Recurso",IF(LEFT($G$5,1)="M",VLOOKUP($G$5,'Definición técnica de imagenes'!$A$3:$G$17,5,FALSE),IF($G$5="F1",'Definición técnica de imagenes'!$E$15,'Definición técnica de imagenes'!$F$13)),'Definición técnica de imagenes'!$E$16),"")</f>
        <v>286 x 286 px</v>
      </c>
      <c r="H14" s="14" t="str">
        <f t="shared" si="2"/>
        <v>MA_03_02_CO_REC30_IMG05a.png</v>
      </c>
      <c r="I14" s="14" t="str">
        <f>IF(OR(B14&lt;&gt;"",J14&lt;&gt;""),IF($G$4="Recurso",IF(LEFT($G$5,1)="M",VLOOKUP($G$5,'Definición técnica de imagenes'!$A$3:$G$17,6,FALSE),IF($G$5="F1","","")),'Definición técnica de imagenes'!$F$16),"")</f>
        <v>500 x 500 px</v>
      </c>
      <c r="J14" s="78" t="s">
        <v>168</v>
      </c>
      <c r="K14" s="77"/>
    </row>
    <row r="15" spans="1:16" s="12" customFormat="1" ht="264" customHeight="1">
      <c r="A15" s="13" t="str">
        <f t="shared" ref="A15" si="3">IF(OR(B15&lt;&gt;"",J15&lt;&gt;""),CONCATENATE(LEFT(A14,3),IF(MID(A14,4,2)+1&lt;10,CONCATENATE("0",MID(A14,4,2)+1))),"")</f>
        <v>IMG06</v>
      </c>
      <c r="B15" s="80">
        <v>39224122</v>
      </c>
      <c r="C15" s="26" t="str">
        <f t="shared" si="0"/>
        <v>Recurso M7A</v>
      </c>
      <c r="D15" s="73" t="s">
        <v>148</v>
      </c>
      <c r="E15" s="73" t="s">
        <v>146</v>
      </c>
      <c r="F15" s="14" t="str">
        <f t="shared" si="1"/>
        <v>MA_03_02_CO_REC30_IMG06n.png</v>
      </c>
      <c r="G15" s="14" t="str">
        <f>IF(F15&lt;&gt;"",IF($G$4="Recurso",IF(LEFT($G$5,1)="M",VLOOKUP($G$5,'Definición técnica de imagenes'!$A$3:$G$17,5,FALSE),IF($G$5="F1",'Definición técnica de imagenes'!$E$15,'Definición técnica de imagenes'!$F$13)),'Definición técnica de imagenes'!$E$16),"")</f>
        <v>286 x 286 px</v>
      </c>
      <c r="H15" s="14" t="str">
        <f t="shared" si="2"/>
        <v>MA_03_02_CO_REC30_IMG06a.png</v>
      </c>
      <c r="I15" s="14" t="str">
        <f>IF(OR(B15&lt;&gt;"",J15&lt;&gt;""),IF($G$4="Recurso",IF(LEFT($G$5,1)="M",VLOOKUP($G$5,'Definición técnica de imagenes'!$A$3:$G$17,6,FALSE),IF($G$5="F1","","")),'Definición técnica de imagenes'!$F$16),"")</f>
        <v>500 x 500 px</v>
      </c>
      <c r="J15" s="29" t="s">
        <v>167</v>
      </c>
      <c r="K15" s="77"/>
    </row>
    <row r="16" spans="1:16" s="12" customFormat="1" ht="93" customHeight="1">
      <c r="A16" s="13" t="s">
        <v>158</v>
      </c>
      <c r="B16" s="75" t="s">
        <v>153</v>
      </c>
      <c r="C16" s="26" t="str">
        <f t="shared" si="0"/>
        <v>Recurso M7A</v>
      </c>
      <c r="D16" s="73" t="s">
        <v>148</v>
      </c>
      <c r="E16" s="73" t="s">
        <v>146</v>
      </c>
      <c r="F16" s="14" t="str">
        <f t="shared" si="1"/>
        <v>MA_03_02_CO_REC30_IMG07n.png</v>
      </c>
      <c r="G16" s="14" t="str">
        <f>IF(F16&lt;&gt;"",IF($G$4="Recurso",IF(LEFT($G$5,1)="M",VLOOKUP($G$5,'Definición técnica de imagenes'!$A$3:$G$17,5,FALSE),IF($G$5="F1",'Definición técnica de imagenes'!$E$15,'Definición técnica de imagenes'!$F$13)),'Definición técnica de imagenes'!$E$16),"")</f>
        <v>286 x 286 px</v>
      </c>
      <c r="H16" s="14" t="s">
        <v>159</v>
      </c>
      <c r="I16" s="14" t="str">
        <f>IF(OR(B16&lt;&gt;"",J16&lt;&gt;""),IF($G$4="Recurso",IF(LEFT($G$5,1)="M",VLOOKUP($G$5,'Definición técnica de imagenes'!$A$3:$G$17,6,FALSE),IF($G$5="F1","","")),'Definición técnica de imagenes'!$F$16),"")</f>
        <v>500 x 500 px</v>
      </c>
      <c r="J16" s="78" t="s">
        <v>168</v>
      </c>
      <c r="K16" s="77"/>
    </row>
    <row r="17" spans="1:11" s="12" customFormat="1" ht="104" customHeight="1">
      <c r="A17" s="13" t="s">
        <v>160</v>
      </c>
      <c r="B17" s="75" t="s">
        <v>153</v>
      </c>
      <c r="C17" s="26" t="s">
        <v>147</v>
      </c>
      <c r="D17" s="73" t="s">
        <v>148</v>
      </c>
      <c r="E17" s="73" t="s">
        <v>146</v>
      </c>
      <c r="F17" s="14" t="str">
        <f t="shared" si="1"/>
        <v>MA_03_02_CO_REC30_IMG08n.png</v>
      </c>
      <c r="G17" s="14" t="str">
        <f>IF(F17&lt;&gt;"",IF($G$4="Recurso",IF(LEFT($G$5,1)="M",VLOOKUP($G$5,'Definición técnica de imagenes'!$A$3:$G$17,5,FALSE),IF($G$5="F1",'Definición técnica de imagenes'!$E$15,'Definición técnica de imagenes'!$F$13)),'Definición técnica de imagenes'!$E$16),"")</f>
        <v>286 x 286 px</v>
      </c>
      <c r="H17" s="14" t="str">
        <f t="shared" si="2"/>
        <v>MA_03_02_CO_REC30_IMG08a.png</v>
      </c>
      <c r="I17" s="14" t="str">
        <f>IF(OR(B17&lt;&gt;"",J17&lt;&gt;""),IF($G$4="Recurso",IF(LEFT($G$5,1)="M",VLOOKUP($G$5,'Definición técnica de imagenes'!$A$3:$G$17,6,FALSE),IF($G$5="F1","","")),'Definición técnica de imagenes'!$F$16),"")</f>
        <v>500 x 500 px</v>
      </c>
      <c r="J17" s="78" t="s">
        <v>168</v>
      </c>
      <c r="K17" s="77"/>
    </row>
    <row r="18" spans="1:11" s="12" customFormat="1" ht="101" customHeight="1">
      <c r="A18" s="13" t="s">
        <v>161</v>
      </c>
      <c r="B18" s="75" t="s">
        <v>153</v>
      </c>
      <c r="C18" s="26" t="s">
        <v>147</v>
      </c>
      <c r="D18" s="14" t="s">
        <v>148</v>
      </c>
      <c r="E18" s="14" t="s">
        <v>146</v>
      </c>
      <c r="F18" s="14" t="str">
        <f t="shared" si="1"/>
        <v>MA_03_02_CO_REC30_IMG09n.png</v>
      </c>
      <c r="G18" s="14" t="str">
        <f>IF(F18&lt;&gt;"",IF($G$4="Recurso",IF(LEFT($G$5,1)="M",VLOOKUP($G$5,'Definición técnica de imagenes'!$A$3:$G$17,5,FALSE),IF($G$5="F1",'Definición técnica de imagenes'!$E$15,'Definición técnica de imagenes'!$F$13)),'Definición técnica de imagenes'!$E$16),"")</f>
        <v>286 x 286 px</v>
      </c>
      <c r="H18" s="14" t="str">
        <f t="shared" si="2"/>
        <v>MA_03_02_CO_REC30_IMG09a.png</v>
      </c>
      <c r="I18" s="14" t="str">
        <f>IF(OR(B18&lt;&gt;"",J18&lt;&gt;""),IF($G$4="Recurso",IF(LEFT($G$5,1)="M",VLOOKUP($G$5,'Definición técnica de imagenes'!$A$3:$G$17,6,FALSE),IF($G$5="F1","","")),'Definición técnica de imagenes'!$F$16),"")</f>
        <v>500 x 500 px</v>
      </c>
      <c r="J18" s="78" t="s">
        <v>168</v>
      </c>
      <c r="K18" s="77"/>
    </row>
    <row r="19" spans="1:11" s="12" customFormat="1" ht="91" customHeight="1">
      <c r="A19" s="13" t="s">
        <v>162</v>
      </c>
      <c r="B19" s="75" t="s">
        <v>153</v>
      </c>
      <c r="C19" s="26" t="str">
        <f t="shared" si="0"/>
        <v>Recurso M7A</v>
      </c>
      <c r="D19" s="14" t="s">
        <v>148</v>
      </c>
      <c r="E19" s="14" t="s">
        <v>146</v>
      </c>
      <c r="F19" s="14" t="str">
        <f t="shared" si="1"/>
        <v>MA_03_02_CO_REC30_IMG10n.png</v>
      </c>
      <c r="G19" s="14" t="str">
        <f>IF(F19&lt;&gt;"",IF($G$4="Recurso",IF(LEFT($G$5,1)="M",VLOOKUP($G$5,'Definición técnica de imagenes'!$A$3:$G$17,5,FALSE),IF($G$5="F1",'Definición técnica de imagenes'!$E$15,'Definición técnica de imagenes'!$F$13)),'Definición técnica de imagenes'!$E$16),"")</f>
        <v>286 x 286 px</v>
      </c>
      <c r="H19" s="14" t="str">
        <f t="shared" si="2"/>
        <v>MA_03_02_CO_REC30_IMG10a.png</v>
      </c>
      <c r="I19" s="14" t="str">
        <f>IF(OR(B19&lt;&gt;"",J19&lt;&gt;""),IF($G$4="Recurso",IF(LEFT($G$5,1)="M",VLOOKUP($G$5,'Definición técnica de imagenes'!$A$3:$G$17,6,FALSE),IF($G$5="F1","","")),'Definición técnica de imagenes'!$F$16),"")</f>
        <v>500 x 500 px</v>
      </c>
      <c r="J19" s="78" t="s">
        <v>168</v>
      </c>
      <c r="K19" s="31"/>
    </row>
    <row r="20" spans="1:11" s="12" customFormat="1" ht="216" customHeight="1">
      <c r="A20" s="13" t="s">
        <v>163</v>
      </c>
      <c r="B20" s="79">
        <v>261666200</v>
      </c>
      <c r="C20" s="26" t="str">
        <f t="shared" si="0"/>
        <v>Recurso M7A</v>
      </c>
      <c r="D20" s="14" t="s">
        <v>148</v>
      </c>
      <c r="E20" s="14" t="s">
        <v>146</v>
      </c>
      <c r="F20" s="14" t="str">
        <f t="shared" si="1"/>
        <v>MA_03_02_CO_REC30_IMG11n.png</v>
      </c>
      <c r="G20" s="14" t="str">
        <f>IF(F20&lt;&gt;"",IF($G$4="Recurso",IF(LEFT($G$5,1)="M",VLOOKUP($G$5,'Definición técnica de imagenes'!$A$3:$G$17,5,FALSE),IF($G$5="F1",'Definición técnica de imagenes'!$E$15,'Definición técnica de imagenes'!$F$13)),'Definición técnica de imagenes'!$E$16),"")</f>
        <v>286 x 286 px</v>
      </c>
      <c r="H20" s="14" t="str">
        <f t="shared" si="2"/>
        <v>MA_03_02_CO_REC30_IMG11a.png</v>
      </c>
      <c r="I20" s="14" t="str">
        <f>IF(OR(B20&lt;&gt;"",J20&lt;&gt;""),IF($G$4="Recurso",IF(LEFT($G$5,1)="M",VLOOKUP($G$5,'Definición técnica de imagenes'!$A$3:$G$17,6,FALSE),IF($G$5="F1","","")),'Definición técnica de imagenes'!$F$16),"")</f>
        <v>500 x 500 px</v>
      </c>
      <c r="J20" s="14" t="s">
        <v>167</v>
      </c>
      <c r="K20" s="21"/>
    </row>
    <row r="21" spans="1:11" s="12" customFormat="1" ht="103" customHeight="1">
      <c r="A21" s="13" t="s">
        <v>164</v>
      </c>
      <c r="B21" s="75" t="s">
        <v>153</v>
      </c>
      <c r="C21" s="26" t="str">
        <f t="shared" si="0"/>
        <v>Recurso M7A</v>
      </c>
      <c r="D21" s="14" t="s">
        <v>148</v>
      </c>
      <c r="E21" s="14" t="s">
        <v>146</v>
      </c>
      <c r="F21" s="14" t="str">
        <f t="shared" si="1"/>
        <v>MA_03_02_CO_REC30_IMG12n.png</v>
      </c>
      <c r="G21" s="14" t="str">
        <f>IF(F21&lt;&gt;"",IF($G$4="Recurso",IF(LEFT($G$5,1)="M",VLOOKUP($G$5,'Definición técnica de imagenes'!$A$3:$G$17,5,FALSE),IF($G$5="F1",'Definición técnica de imagenes'!$E$15,'Definición técnica de imagenes'!$F$13)),'Definición técnica de imagenes'!$E$16),"")</f>
        <v>286 x 286 px</v>
      </c>
      <c r="H21" s="14" t="str">
        <f t="shared" si="2"/>
        <v>MA_03_02_CO_REC30_IMG12a.png</v>
      </c>
      <c r="I21" s="14" t="str">
        <f>IF(OR(B21&lt;&gt;"",J21&lt;&gt;""),IF($G$4="Recurso",IF(LEFT($G$5,1)="M",VLOOKUP($G$5,'Definición técnica de imagenes'!$A$3:$G$17,6,FALSE),IF($G$5="F1","","")),'Definición técnica de imagenes'!$F$16),"")</f>
        <v>500 x 500 px</v>
      </c>
      <c r="J21" s="29" t="s">
        <v>165</v>
      </c>
      <c r="K21" s="21"/>
    </row>
    <row r="22" spans="1:11" s="12" customFormat="1" ht="109" customHeight="1">
      <c r="A22" s="13" t="s">
        <v>169</v>
      </c>
      <c r="B22" s="75" t="s">
        <v>153</v>
      </c>
      <c r="C22" s="26" t="str">
        <f t="shared" si="0"/>
        <v>Recurso M7A</v>
      </c>
      <c r="D22" s="14" t="s">
        <v>148</v>
      </c>
      <c r="E22" s="14" t="s">
        <v>146</v>
      </c>
      <c r="F22" s="14" t="str">
        <f t="shared" si="1"/>
        <v>MA_03_02_CO_REC30_IMG13n.png</v>
      </c>
      <c r="G22" s="14" t="str">
        <f>IF(F22&lt;&gt;"",IF($G$4="Recurso",IF(LEFT($G$5,1)="M",VLOOKUP($G$5,'Definición técnica de imagenes'!$A$3:$G$17,5,FALSE),IF($G$5="F1",'Definición técnica de imagenes'!$E$15,'Definición técnica de imagenes'!$F$13)),'Definición técnica de imagenes'!$E$16),"")</f>
        <v>286 x 286 px</v>
      </c>
      <c r="H22" s="14" t="str">
        <f t="shared" si="2"/>
        <v>MA_03_02_CO_REC30_IMG13a.png</v>
      </c>
      <c r="I22" s="14" t="str">
        <f>IF(OR(B22&lt;&gt;"",J22&lt;&gt;""),IF($G$4="Recurso",IF(LEFT($G$5,1)="M",VLOOKUP($G$5,'Definición técnica de imagenes'!$A$3:$G$17,6,FALSE),IF($G$5="F1","","")),'Definición técnica de imagenes'!$F$16),"")</f>
        <v>500 x 500 px</v>
      </c>
      <c r="J22" s="29" t="s">
        <v>165</v>
      </c>
      <c r="K22" s="20"/>
    </row>
    <row r="23" spans="1:11" s="12" customFormat="1" ht="110" customHeight="1">
      <c r="A23" s="13" t="s">
        <v>170</v>
      </c>
      <c r="B23" s="75" t="s">
        <v>153</v>
      </c>
      <c r="C23" s="26" t="str">
        <f t="shared" si="0"/>
        <v>Recurso M7A</v>
      </c>
      <c r="D23" s="14" t="s">
        <v>148</v>
      </c>
      <c r="E23" s="14" t="s">
        <v>146</v>
      </c>
      <c r="F23" s="14" t="str">
        <f t="shared" si="1"/>
        <v>MA_03_02_CO_REC30_IMG14n.png</v>
      </c>
      <c r="G23" s="14" t="str">
        <f>IF(F23&lt;&gt;"",IF($G$4="Recurso",IF(LEFT($G$5,1)="M",VLOOKUP($G$5,'Definición técnica de imagenes'!$A$3:$G$17,5,FALSE),IF($G$5="F1",'Definición técnica de imagenes'!$E$15,'Definición técnica de imagenes'!$F$13)),'Definición técnica de imagenes'!$E$16),"")</f>
        <v>286 x 286 px</v>
      </c>
      <c r="H23" s="14" t="str">
        <f t="shared" si="2"/>
        <v>MA_03_02_CO_REC30_IMG14a.png</v>
      </c>
      <c r="I23" s="14" t="str">
        <f>IF(OR(B23&lt;&gt;"",J23&lt;&gt;""),IF($G$4="Recurso",IF(LEFT($G$5,1)="M",VLOOKUP($G$5,'Definición técnica de imagenes'!$A$3:$G$17,6,FALSE),IF($G$5="F1","","")),'Definición técnica de imagenes'!$F$16),"")</f>
        <v>500 x 500 px</v>
      </c>
      <c r="J23" s="29" t="s">
        <v>165</v>
      </c>
      <c r="K23" s="19"/>
    </row>
    <row r="24" spans="1:11" s="12" customFormat="1" ht="104" customHeight="1">
      <c r="A24" s="13" t="s">
        <v>171</v>
      </c>
      <c r="B24" s="75" t="s">
        <v>153</v>
      </c>
      <c r="C24" s="26" t="str">
        <f t="shared" si="0"/>
        <v>Recurso M7A</v>
      </c>
      <c r="D24" s="14" t="s">
        <v>148</v>
      </c>
      <c r="E24" s="14" t="s">
        <v>146</v>
      </c>
      <c r="F24" s="14" t="str">
        <f t="shared" si="1"/>
        <v>MA_03_02_CO_REC30_IMG15n.png</v>
      </c>
      <c r="G24" s="14" t="str">
        <f>IF(F24&lt;&gt;"",IF($G$4="Recurso",IF(LEFT($G$5,1)="M",VLOOKUP($G$5,'Definición técnica de imagenes'!$A$3:$G$17,5,FALSE),IF($G$5="F1",'Definición técnica de imagenes'!$E$15,'Definición técnica de imagenes'!$F$13)),'Definición técnica de imagenes'!$E$16),"")</f>
        <v>286 x 286 px</v>
      </c>
      <c r="H24" s="14" t="str">
        <f t="shared" si="2"/>
        <v>MA_03_02_CO_REC30_IMG15a.png</v>
      </c>
      <c r="I24" s="14" t="str">
        <f>IF(OR(B24&lt;&gt;"",J24&lt;&gt;""),IF($G$4="Recurso",IF(LEFT($G$5,1)="M",VLOOKUP($G$5,'Definición técnica de imagenes'!$A$3:$G$17,6,FALSE),IF($G$5="F1","","")),'Definición técnica de imagenes'!$F$16),"")</f>
        <v>500 x 500 px</v>
      </c>
      <c r="J24" s="29" t="s">
        <v>165</v>
      </c>
      <c r="K24" s="15"/>
    </row>
    <row r="25" spans="1:11" s="12" customFormat="1" ht="193" customHeight="1">
      <c r="A25" s="13" t="s">
        <v>172</v>
      </c>
      <c r="B25" s="75">
        <v>39224122</v>
      </c>
      <c r="C25" s="26" t="str">
        <f t="shared" si="0"/>
        <v>Recurso M7A</v>
      </c>
      <c r="D25" s="14" t="s">
        <v>148</v>
      </c>
      <c r="E25" s="14" t="s">
        <v>146</v>
      </c>
      <c r="F25" s="14" t="str">
        <f t="shared" si="1"/>
        <v>MA_03_02_CO_REC30_IMG16n.png</v>
      </c>
      <c r="G25" s="14" t="str">
        <f>IF(F25&lt;&gt;"",IF($G$4="Recurso",IF(LEFT($G$5,1)="M",VLOOKUP($G$5,'Definición técnica de imagenes'!$A$3:$G$17,5,FALSE),IF($G$5="F1",'Definición técnica de imagenes'!$E$15,'Definición técnica de imagenes'!$F$13)),'Definición técnica de imagenes'!$E$16),"")</f>
        <v>286 x 286 px</v>
      </c>
      <c r="H25" s="14" t="str">
        <f t="shared" si="2"/>
        <v>MA_03_02_CO_REC30_IMG16a.png</v>
      </c>
      <c r="I25" s="14" t="str">
        <f>IF(OR(B25&lt;&gt;"",J25&lt;&gt;""),IF($G$4="Recurso",IF(LEFT($G$5,1)="M",VLOOKUP($G$5,'Definición técnica de imagenes'!$A$3:$G$17,6,FALSE),IF($G$5="F1","","")),'Definición técnica de imagenes'!$F$16),"")</f>
        <v>500 x 500 px</v>
      </c>
      <c r="J25" s="14" t="s">
        <v>167</v>
      </c>
      <c r="K25" s="19"/>
    </row>
    <row r="26" spans="1:11" s="12" customFormat="1" ht="90" customHeight="1">
      <c r="A26" s="13" t="s">
        <v>173</v>
      </c>
      <c r="B26" s="75" t="s">
        <v>153</v>
      </c>
      <c r="C26" s="26" t="str">
        <f t="shared" si="0"/>
        <v>Recurso M7A</v>
      </c>
      <c r="D26" s="14" t="s">
        <v>148</v>
      </c>
      <c r="E26" s="14" t="s">
        <v>146</v>
      </c>
      <c r="F26" s="14" t="str">
        <f t="shared" si="1"/>
        <v>MA_03_02_CO_REC30_IMG17n.png</v>
      </c>
      <c r="G26" s="14" t="str">
        <f>IF(F26&lt;&gt;"",IF($G$4="Recurso",IF(LEFT($G$5,1)="M",VLOOKUP($G$5,'Definición técnica de imagenes'!$A$3:$G$17,5,FALSE),IF($G$5="F1",'Definición técnica de imagenes'!$E$15,'Definición técnica de imagenes'!$F$13)),'Definición técnica de imagenes'!$E$16),"")</f>
        <v>286 x 286 px</v>
      </c>
      <c r="H26" s="14" t="str">
        <f t="shared" si="2"/>
        <v>MA_03_02_CO_REC30_IMG17a.png</v>
      </c>
      <c r="I26" s="14" t="str">
        <f>IF(OR(B26&lt;&gt;"",J26&lt;&gt;""),IF($G$4="Recurso",IF(LEFT($G$5,1)="M",VLOOKUP($G$5,'Definición técnica de imagenes'!$A$3:$G$17,6,FALSE),IF($G$5="F1","","")),'Definición técnica de imagenes'!$F$16),"")</f>
        <v>500 x 500 px</v>
      </c>
      <c r="J26" s="29" t="s">
        <v>165</v>
      </c>
      <c r="K26" s="19"/>
    </row>
    <row r="27" spans="1:11" s="12" customFormat="1" ht="97" customHeight="1">
      <c r="A27" s="13" t="s">
        <v>174</v>
      </c>
      <c r="B27" s="75" t="s">
        <v>153</v>
      </c>
      <c r="C27" s="26" t="str">
        <f t="shared" si="0"/>
        <v>Recurso M7A</v>
      </c>
      <c r="D27" s="14" t="s">
        <v>148</v>
      </c>
      <c r="E27" s="14" t="s">
        <v>146</v>
      </c>
      <c r="F27" s="14" t="str">
        <f t="shared" si="1"/>
        <v>MA_03_02_CO_REC30_IMG18n.png</v>
      </c>
      <c r="G27" s="14" t="str">
        <f>IF(F27&lt;&gt;"",IF($G$4="Recurso",IF(LEFT($G$5,1)="M",VLOOKUP($G$5,'Definición técnica de imagenes'!$A$3:$G$17,5,FALSE),IF($G$5="F1",'Definición técnica de imagenes'!$E$15,'Definición técnica de imagenes'!$F$13)),'Definición técnica de imagenes'!$E$16),"")</f>
        <v>286 x 286 px</v>
      </c>
      <c r="H27" s="14" t="str">
        <f t="shared" si="2"/>
        <v>MA_03_02_CO_REC30_IMG18a.png</v>
      </c>
      <c r="I27" s="14" t="str">
        <f>IF(OR(B27&lt;&gt;"",J27&lt;&gt;""),IF($G$4="Recurso",IF(LEFT($G$5,1)="M",VLOOKUP($G$5,'Definición técnica de imagenes'!$A$3:$G$17,6,FALSE),IF($G$5="F1","","")),'Definición técnica de imagenes'!$F$16),"")</f>
        <v>500 x 500 px</v>
      </c>
      <c r="J27" s="29" t="s">
        <v>165</v>
      </c>
      <c r="K27" s="19"/>
    </row>
    <row r="28" spans="1:11" s="12" customFormat="1" ht="98" customHeight="1">
      <c r="A28" s="13" t="s">
        <v>175</v>
      </c>
      <c r="B28" s="75" t="s">
        <v>153</v>
      </c>
      <c r="C28" s="26" t="str">
        <f t="shared" si="0"/>
        <v>Recurso M7A</v>
      </c>
      <c r="D28" s="14" t="s">
        <v>148</v>
      </c>
      <c r="E28" s="14" t="s">
        <v>146</v>
      </c>
      <c r="F28" s="14" t="str">
        <f t="shared" si="1"/>
        <v>MA_03_02_CO_REC30_IMG19n.png</v>
      </c>
      <c r="G28" s="14" t="str">
        <f>IF(F28&lt;&gt;"",IF($G$4="Recurso",IF(LEFT($G$5,1)="M",VLOOKUP($G$5,'Definición técnica de imagenes'!$A$3:$G$17,5,FALSE),IF($G$5="F1",'Definición técnica de imagenes'!$E$15,'Definición técnica de imagenes'!$F$13)),'Definición técnica de imagenes'!$E$16),"")</f>
        <v>286 x 286 px</v>
      </c>
      <c r="H28" s="14" t="str">
        <f t="shared" si="2"/>
        <v>MA_03_02_CO_REC30_IMG19a.png</v>
      </c>
      <c r="I28" s="14" t="str">
        <f>IF(OR(B28&lt;&gt;"",J28&lt;&gt;""),IF($G$4="Recurso",IF(LEFT($G$5,1)="M",VLOOKUP($G$5,'Definición técnica de imagenes'!$A$3:$G$17,6,FALSE),IF($G$5="F1","","")),'Definición técnica de imagenes'!$F$16),"")</f>
        <v>500 x 500 px</v>
      </c>
      <c r="J28" s="29" t="s">
        <v>165</v>
      </c>
      <c r="K28" s="19"/>
    </row>
    <row r="29" spans="1:11" s="12" customFormat="1" ht="103" customHeight="1">
      <c r="A29" s="13" t="s">
        <v>176</v>
      </c>
      <c r="B29" s="75" t="s">
        <v>153</v>
      </c>
      <c r="C29" s="26" t="str">
        <f t="shared" si="0"/>
        <v>Recurso M7A</v>
      </c>
      <c r="D29" s="14" t="s">
        <v>148</v>
      </c>
      <c r="E29" s="14" t="s">
        <v>146</v>
      </c>
      <c r="F29" s="14" t="str">
        <f t="shared" si="1"/>
        <v>MA_03_02_CO_REC30_IMG20n.png</v>
      </c>
      <c r="G29" s="14" t="str">
        <f>IF(F29&lt;&gt;"",IF($G$4="Recurso",IF(LEFT($G$5,1)="M",VLOOKUP($G$5,'Definición técnica de imagenes'!$A$3:$G$17,5,FALSE),IF($G$5="F1",'Definición técnica de imagenes'!$E$15,'Definición técnica de imagenes'!$F$13)),'Definición técnica de imagenes'!$E$16),"")</f>
        <v>286 x 286 px</v>
      </c>
      <c r="H29" s="14" t="str">
        <f t="shared" si="2"/>
        <v>MA_03_02_CO_REC30_IMG20a.png</v>
      </c>
      <c r="I29" s="14" t="str">
        <f>IF(OR(B29&lt;&gt;"",J29&lt;&gt;""),IF($G$4="Recurso",IF(LEFT($G$5,1)="M",VLOOKUP($G$5,'Definición técnica de imagenes'!$A$3:$G$17,6,FALSE),IF($G$5="F1","","")),'Definición técnica de imagenes'!$F$16),"")</f>
        <v>500 x 500 px</v>
      </c>
      <c r="J29" s="29" t="s">
        <v>165</v>
      </c>
      <c r="K29" s="19"/>
    </row>
    <row r="30" spans="1:11" s="12" customFormat="1" ht="206" customHeight="1">
      <c r="A30" s="13" t="s">
        <v>177</v>
      </c>
      <c r="B30" s="79">
        <v>39224122</v>
      </c>
      <c r="C30" s="78" t="s">
        <v>178</v>
      </c>
      <c r="D30" s="14" t="s">
        <v>148</v>
      </c>
      <c r="E30" s="14" t="s">
        <v>146</v>
      </c>
      <c r="F30" s="14" t="str">
        <f t="shared" si="1"/>
        <v>MA_03_02_CO_REC30_IMG21n.png</v>
      </c>
      <c r="G30" s="14" t="str">
        <f>IF(F30&lt;&gt;"",IF($G$4="Recurso",IF(LEFT($G$5,1)="M",VLOOKUP($G$5,'Definición técnica de imagenes'!$A$3:$G$17,5,FALSE),IF($G$5="F1",'Definición técnica de imagenes'!$E$15,'Definición técnica de imagenes'!$F$13)),'Definición técnica de imagenes'!$E$16),"")</f>
        <v>286 x 286 px</v>
      </c>
      <c r="H30" s="14" t="str">
        <f t="shared" si="2"/>
        <v>MA_03_02_CO_REC30_IMG21a.png</v>
      </c>
      <c r="I30" s="14" t="str">
        <f>IF(OR(B30&lt;&gt;"",J30&lt;&gt;""),IF($G$4="Recurso",IF(LEFT($G$5,1)="M",VLOOKUP($G$5,'Definición técnica de imagenes'!$A$3:$G$17,6,FALSE),IF($G$5="F1","","")),'Definición técnica de imagenes'!$F$16),"")</f>
        <v>500 x 500 px</v>
      </c>
      <c r="J30" s="14" t="s">
        <v>167</v>
      </c>
      <c r="K30" s="19"/>
    </row>
    <row r="31" spans="1:11" s="12" customFormat="1" ht="93" customHeight="1">
      <c r="A31" s="13" t="s">
        <v>179</v>
      </c>
      <c r="B31" s="75" t="s">
        <v>153</v>
      </c>
      <c r="C31" s="78" t="s">
        <v>178</v>
      </c>
      <c r="D31" s="14" t="s">
        <v>148</v>
      </c>
      <c r="E31" s="14" t="s">
        <v>146</v>
      </c>
      <c r="F31" s="14" t="str">
        <f t="shared" si="1"/>
        <v>MA_03_02_CO_REC30_IMG22n.png</v>
      </c>
      <c r="G31" s="14" t="str">
        <f>IF(F31&lt;&gt;"",IF($G$4="Recurso",IF(LEFT($G$5,1)="M",VLOOKUP($G$5,'Definición técnica de imagenes'!$A$3:$G$17,5,FALSE),IF($G$5="F1",'Definición técnica de imagenes'!$E$15,'Definición técnica de imagenes'!$F$13)),'Definición técnica de imagenes'!$E$16),"")</f>
        <v>286 x 286 px</v>
      </c>
      <c r="H31" s="14" t="str">
        <f t="shared" si="2"/>
        <v>MA_03_02_CO_REC30_IMG22a.png</v>
      </c>
      <c r="I31" s="14" t="str">
        <f>IF(OR(B31&lt;&gt;"",J31&lt;&gt;""),IF($G$4="Recurso",IF(LEFT($G$5,1)="M",VLOOKUP($G$5,'Definición técnica de imagenes'!$A$3:$G$17,6,FALSE),IF($G$5="F1","","")),'Definición técnica de imagenes'!$F$16),"")</f>
        <v>500 x 500 px</v>
      </c>
      <c r="J31" s="29" t="s">
        <v>165</v>
      </c>
      <c r="K31" s="19"/>
    </row>
    <row r="32" spans="1:11" s="12" customFormat="1" ht="101" customHeight="1">
      <c r="A32" s="13" t="s">
        <v>180</v>
      </c>
      <c r="B32" s="75" t="s">
        <v>153</v>
      </c>
      <c r="C32" s="78" t="s">
        <v>178</v>
      </c>
      <c r="D32" s="14" t="s">
        <v>148</v>
      </c>
      <c r="E32" s="14" t="s">
        <v>146</v>
      </c>
      <c r="F32" s="14" t="str">
        <f t="shared" si="1"/>
        <v>MA_03_02_CO_REC30_IMG23n.png</v>
      </c>
      <c r="G32" s="14" t="str">
        <f>IF(F32&lt;&gt;"",IF($G$4="Recurso",IF(LEFT($G$5,1)="M",VLOOKUP($G$5,'Definición técnica de imagenes'!$A$3:$G$17,5,FALSE),IF($G$5="F1",'Definición técnica de imagenes'!$E$15,'Definición técnica de imagenes'!$F$13)),'Definición técnica de imagenes'!$E$16),"")</f>
        <v>286 x 286 px</v>
      </c>
      <c r="H32" s="14" t="str">
        <f t="shared" si="2"/>
        <v>MA_03_02_CO_REC30_IMG23a.png</v>
      </c>
      <c r="I32" s="14" t="str">
        <f>IF(OR(B32&lt;&gt;"",J32&lt;&gt;""),IF($G$4="Recurso",IF(LEFT($G$5,1)="M",VLOOKUP($G$5,'Definición técnica de imagenes'!$A$3:$G$17,6,FALSE),IF($G$5="F1","","")),'Definición técnica de imagenes'!$F$16),"")</f>
        <v>500 x 500 px</v>
      </c>
      <c r="J32" s="29" t="s">
        <v>165</v>
      </c>
      <c r="K32" s="19"/>
    </row>
    <row r="33" spans="1:11" s="12" customFormat="1" ht="99" customHeight="1">
      <c r="A33" s="13" t="s">
        <v>181</v>
      </c>
      <c r="B33" s="75" t="s">
        <v>153</v>
      </c>
      <c r="C33" s="78" t="s">
        <v>178</v>
      </c>
      <c r="D33" s="14" t="s">
        <v>148</v>
      </c>
      <c r="E33" s="14" t="s">
        <v>146</v>
      </c>
      <c r="F33" s="14" t="str">
        <f t="shared" si="1"/>
        <v>MA_03_02_CO_REC30_IMG24n.png</v>
      </c>
      <c r="G33" s="14" t="str">
        <f>IF(F33&lt;&gt;"",IF($G$4="Recurso",IF(LEFT($G$5,1)="M",VLOOKUP($G$5,'Definición técnica de imagenes'!$A$3:$G$17,5,FALSE),IF($G$5="F1",'Definición técnica de imagenes'!$E$15,'Definición técnica de imagenes'!$F$13)),'Definición técnica de imagenes'!$E$16),"")</f>
        <v>286 x 286 px</v>
      </c>
      <c r="H33" s="14" t="str">
        <f t="shared" si="2"/>
        <v>MA_03_02_CO_REC30_IMG24a.png</v>
      </c>
      <c r="I33" s="14" t="str">
        <f>IF(OR(B33&lt;&gt;"",J33&lt;&gt;""),IF($G$4="Recurso",IF(LEFT($G$5,1)="M",VLOOKUP($G$5,'Definición técnica de imagenes'!$A$3:$G$17,6,FALSE),IF($G$5="F1","","")),'Definición técnica de imagenes'!$F$16),"")</f>
        <v>500 x 500 px</v>
      </c>
      <c r="J33" s="29" t="s">
        <v>165</v>
      </c>
      <c r="K33" s="19"/>
    </row>
    <row r="34" spans="1:11" s="12" customFormat="1" ht="116" customHeight="1">
      <c r="A34" s="13" t="s">
        <v>182</v>
      </c>
      <c r="B34" s="75" t="s">
        <v>153</v>
      </c>
      <c r="C34" s="78" t="s">
        <v>178</v>
      </c>
      <c r="D34" s="14" t="s">
        <v>148</v>
      </c>
      <c r="E34" s="14" t="s">
        <v>146</v>
      </c>
      <c r="F34" s="14" t="str">
        <f t="shared" si="1"/>
        <v>MA_03_02_CO_REC30_IMG25n.png</v>
      </c>
      <c r="G34" s="14" t="str">
        <f>IF(F34&lt;&gt;"",IF($G$4="Recurso",IF(LEFT($G$5,1)="M",VLOOKUP($G$5,'Definición técnica de imagenes'!$A$3:$G$17,5,FALSE),IF($G$5="F1",'Definición técnica de imagenes'!$E$15,'Definición técnica de imagenes'!$F$13)),'Definición técnica de imagenes'!$E$16),"")</f>
        <v>286 x 286 px</v>
      </c>
      <c r="H34" s="14" t="str">
        <f t="shared" si="2"/>
        <v>MA_03_02_CO_REC30_IMG25a.png</v>
      </c>
      <c r="I34" s="14" t="str">
        <f>IF(OR(B34&lt;&gt;"",J34&lt;&gt;""),IF($G$4="Recurso",IF(LEFT($G$5,1)="M",VLOOKUP($G$5,'Definición técnica de imagenes'!$A$3:$G$17,6,FALSE),IF($G$5="F1","","")),'Definición técnica de imagenes'!$F$16),"")</f>
        <v>500 x 500 px</v>
      </c>
      <c r="J34" s="29" t="s">
        <v>165</v>
      </c>
      <c r="K34" s="19"/>
    </row>
    <row r="35" spans="1:11" s="12" customFormat="1">
      <c r="A35" s="13"/>
      <c r="B35" s="26"/>
      <c r="C35" s="26"/>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c r="A36" s="13"/>
      <c r="B36" s="27"/>
      <c r="C36" s="27"/>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c r="A37" s="13"/>
      <c r="B37" s="26"/>
      <c r="C37" s="26"/>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22"/>
      <c r="K37" s="15"/>
    </row>
    <row r="38" spans="1:11" s="12" customFormat="1">
      <c r="A38" s="13"/>
      <c r="B38" s="28"/>
      <c r="C38" s="28"/>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23"/>
      <c r="K38" s="15"/>
    </row>
    <row r="39" spans="1:11" s="12" customFormat="1">
      <c r="A39" s="13"/>
      <c r="B39" s="26"/>
      <c r="C39" s="26"/>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c r="A40" s="13"/>
      <c r="B40" s="26"/>
      <c r="C40" s="26"/>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c r="A41" s="13"/>
      <c r="B41" s="26"/>
      <c r="C41" s="26"/>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c r="A42" s="13"/>
      <c r="B42" s="26"/>
      <c r="C42" s="26"/>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c r="A43" s="13"/>
      <c r="B43" s="26"/>
      <c r="C43" s="26"/>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c r="A44" s="13"/>
      <c r="B44" s="26"/>
      <c r="C44" s="26"/>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c r="A45" s="13"/>
      <c r="B45" s="26"/>
      <c r="C45" s="26"/>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c r="A46" s="13"/>
      <c r="B46" s="26"/>
      <c r="C46" s="26"/>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c r="A47" s="13"/>
      <c r="B47" s="26"/>
      <c r="C47" s="26"/>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c r="A48" s="13"/>
      <c r="B48" s="26"/>
      <c r="C48" s="26"/>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c r="A49" s="13"/>
      <c r="B49" s="26"/>
      <c r="C49" s="26"/>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c r="A50" s="13"/>
      <c r="B50" s="26"/>
      <c r="C50" s="26"/>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c r="A51" s="13"/>
      <c r="B51" s="26"/>
      <c r="C51" s="26"/>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c r="A52" s="13"/>
      <c r="B52" s="26"/>
      <c r="C52" s="26"/>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c r="A53" s="13"/>
      <c r="B53" s="26"/>
      <c r="C53" s="26"/>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c r="A54" s="13"/>
      <c r="B54" s="26"/>
      <c r="C54" s="26"/>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c r="A55" s="13"/>
      <c r="B55" s="26"/>
      <c r="C55" s="26"/>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c r="A56" s="13"/>
      <c r="B56" s="26"/>
      <c r="C56" s="26"/>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c r="A57" s="13"/>
      <c r="B57" s="26"/>
      <c r="C57" s="26"/>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c r="A58" s="13"/>
      <c r="B58" s="26"/>
      <c r="C58" s="26"/>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c r="A59" s="13"/>
      <c r="B59" s="26"/>
      <c r="C59" s="26"/>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c r="A60" s="13"/>
      <c r="B60" s="26"/>
      <c r="C60" s="26"/>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c r="A61" s="13"/>
      <c r="B61" s="26"/>
      <c r="C61" s="26"/>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IF(OR(B67&lt;&gt;"",J67&lt;&gt;""),IF($G$4="Recurso",IF(LEFT($G$5,1)="M",VLOOKUP($G$5,'Definición técnica de imagenes'!$A$3:$G$17,6,FALSE),IF($G$5="F1","","")),'Definición técnica de imagenes'!$F$16),"")</f>
        <v/>
      </c>
      <c r="J67" s="14"/>
      <c r="K67" s="15"/>
    </row>
    <row r="68" spans="1:11" s="12" customFormat="1">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IF(OR(B68&lt;&gt;"",J68&lt;&gt;""),IF($G$4="Recurso",IF(LEFT($G$5,1)="M",VLOOKUP($G$5,'Definición técnica de imagenes'!$A$3:$G$17,6,FALSE),IF($G$5="F1","","")),'Definición técnica de imagenes'!$F$16),"")</f>
        <v/>
      </c>
      <c r="J68" s="14"/>
      <c r="K68" s="15"/>
    </row>
    <row r="69" spans="1:11" s="12" customFormat="1">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IF(OR(B69&lt;&gt;"",J69&lt;&gt;""),IF($G$4="Recurso",IF(LEFT($G$5,1)="M",VLOOKUP($G$5,'Definición técnica de imagenes'!$A$3:$G$17,6,FALSE),IF($G$5="F1","","")),'Definición técnica de imagenes'!$F$16),"")</f>
        <v/>
      </c>
      <c r="J69" s="14"/>
      <c r="K69" s="15"/>
    </row>
    <row r="70" spans="1:11" s="12" customFormat="1">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IF(OR(B70&lt;&gt;"",J70&lt;&gt;""),IF($G$4="Recurso",IF(LEFT($G$5,1)="M",VLOOKUP($G$5,'Definición técnica de imagenes'!$A$3:$G$17,6,FALSE),IF($G$5="F1","","")),'Definición técnica de imagenes'!$F$16),"")</f>
        <v/>
      </c>
      <c r="J70" s="14"/>
      <c r="K70" s="15"/>
    </row>
    <row r="71" spans="1:11" s="12" customFormat="1">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IF(OR(B71&lt;&gt;"",J71&lt;&gt;""),IF($G$4="Recurso",IF(LEFT($G$5,1)="M",VLOOKUP($G$5,'Definición técnica de imagenes'!$A$3:$G$17,6,FALSE),IF($G$5="F1","","")),'Definición técnica de imagenes'!$F$16),"")</f>
        <v/>
      </c>
      <c r="J71" s="14"/>
      <c r="K71" s="15"/>
    </row>
    <row r="72" spans="1:11" s="12" customFormat="1">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IF(OR(B72&lt;&gt;"",J72&lt;&gt;""),IF($G$4="Recurso",IF(LEFT($G$5,1)="M",VLOOKUP($G$5,'Definición técnica de imagenes'!$A$3:$G$17,6,FALSE),IF($G$5="F1","","")),'Definición técnica de imagenes'!$F$16),"")</f>
        <v/>
      </c>
      <c r="J72" s="14"/>
      <c r="K72" s="15"/>
    </row>
    <row r="73" spans="1:11" s="12" customFormat="1">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IF(OR(B73&lt;&gt;"",J73&lt;&gt;""),IF($G$4="Recurso",IF(LEFT($G$5,1)="M",VLOOKUP($G$5,'Definición técnica de imagenes'!$A$3:$G$17,6,FALSE),IF($G$5="F1","","")),'Definición técnica de imagenes'!$F$16),"")</f>
        <v/>
      </c>
      <c r="J73" s="14"/>
      <c r="K73" s="15"/>
    </row>
    <row r="74" spans="1:11" s="12" customFormat="1">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IF(OR(B74&lt;&gt;"",J74&lt;&gt;""),IF($G$4="Recurso",IF(LEFT($G$5,1)="M",VLOOKUP($G$5,'Definición técnica de imagenes'!$A$3:$G$17,6,FALSE),IF($G$5="F1","","")),'Definición técnica de imagenes'!$F$16),"")</f>
        <v/>
      </c>
      <c r="J74" s="14"/>
      <c r="K74" s="15"/>
    </row>
    <row r="75" spans="1:11" s="12" customFormat="1">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row r="108" spans="1:11" s="12" customFormat="1">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drawing r:id="rId1"/>
  <legacyDrawing r:id="rId2"/>
  <oleObjects>
    <mc:AlternateContent xmlns:mc="http://schemas.openxmlformats.org/markup-compatibility/2006">
      <mc:Choice Requires="x14">
        <oleObject shapeId="2050" r:id="rId3">
          <objectPr defaultSize="0" autoPict="0" r:id="rId4">
            <anchor moveWithCells="1">
              <from>
                <xdr:col>10</xdr:col>
                <xdr:colOff>1409700</xdr:colOff>
                <xdr:row>10</xdr:row>
                <xdr:rowOff>254000</xdr:rowOff>
              </from>
              <to>
                <xdr:col>10</xdr:col>
                <xdr:colOff>3378200</xdr:colOff>
                <xdr:row>10</xdr:row>
                <xdr:rowOff>1295400</xdr:rowOff>
              </to>
            </anchor>
          </objectPr>
        </oleObject>
      </mc:Choice>
      <mc:Fallback>
        <oleObject shapeId="2050" r:id="rId3"/>
      </mc:Fallback>
    </mc:AlternateContent>
    <mc:AlternateContent xmlns:mc="http://schemas.openxmlformats.org/markup-compatibility/2006">
      <mc:Choice Requires="x14">
        <oleObject shapeId="2052" r:id="rId5">
          <objectPr defaultSize="0" r:id="rId4">
            <anchor moveWithCells="1">
              <from>
                <xdr:col>10</xdr:col>
                <xdr:colOff>1447800</xdr:colOff>
                <xdr:row>11</xdr:row>
                <xdr:rowOff>215900</xdr:rowOff>
              </from>
              <to>
                <xdr:col>10</xdr:col>
                <xdr:colOff>3416300</xdr:colOff>
                <xdr:row>11</xdr:row>
                <xdr:rowOff>1257300</xdr:rowOff>
              </to>
            </anchor>
          </objectPr>
        </oleObject>
      </mc:Choice>
      <mc:Fallback>
        <oleObject shapeId="2052" r:id="rId5"/>
      </mc:Fallback>
    </mc:AlternateContent>
    <mc:AlternateContent xmlns:mc="http://schemas.openxmlformats.org/markup-compatibility/2006">
      <mc:Choice Requires="x14">
        <oleObject shapeId="2053" r:id="rId6">
          <objectPr defaultSize="0" r:id="rId4">
            <anchor moveWithCells="1">
              <from>
                <xdr:col>10</xdr:col>
                <xdr:colOff>1282700</xdr:colOff>
                <xdr:row>12</xdr:row>
                <xdr:rowOff>444500</xdr:rowOff>
              </from>
              <to>
                <xdr:col>10</xdr:col>
                <xdr:colOff>3251200</xdr:colOff>
                <xdr:row>12</xdr:row>
                <xdr:rowOff>1485900</xdr:rowOff>
              </to>
            </anchor>
          </objectPr>
        </oleObject>
      </mc:Choice>
      <mc:Fallback>
        <oleObject shapeId="2053" r:id="rId6"/>
      </mc:Fallback>
    </mc:AlternateContent>
    <mc:AlternateContent xmlns:mc="http://schemas.openxmlformats.org/markup-compatibility/2006">
      <mc:Choice Requires="x14">
        <oleObject shapeId="2054" r:id="rId7">
          <objectPr defaultSize="0" r:id="rId4">
            <anchor moveWithCells="1">
              <from>
                <xdr:col>10</xdr:col>
                <xdr:colOff>1244600</xdr:colOff>
                <xdr:row>13</xdr:row>
                <xdr:rowOff>241300</xdr:rowOff>
              </from>
              <to>
                <xdr:col>10</xdr:col>
                <xdr:colOff>3213100</xdr:colOff>
                <xdr:row>13</xdr:row>
                <xdr:rowOff>1282700</xdr:rowOff>
              </to>
            </anchor>
          </objectPr>
        </oleObject>
      </mc:Choice>
      <mc:Fallback>
        <oleObject shapeId="2054" r:id="rId7"/>
      </mc:Fallback>
    </mc:AlternateContent>
    <mc:AlternateContent xmlns:mc="http://schemas.openxmlformats.org/markup-compatibility/2006">
      <mc:Choice Requires="x14">
        <oleObject shapeId="2055" r:id="rId8">
          <objectPr defaultSize="0" r:id="rId4">
            <anchor moveWithCells="1">
              <from>
                <xdr:col>10</xdr:col>
                <xdr:colOff>0</xdr:colOff>
                <xdr:row>15</xdr:row>
                <xdr:rowOff>0</xdr:rowOff>
              </from>
              <to>
                <xdr:col>10</xdr:col>
                <xdr:colOff>1968500</xdr:colOff>
                <xdr:row>15</xdr:row>
                <xdr:rowOff>1041400</xdr:rowOff>
              </to>
            </anchor>
          </objectPr>
        </oleObject>
      </mc:Choice>
      <mc:Fallback>
        <oleObject shapeId="2055" r:id="rId8"/>
      </mc:Fallback>
    </mc:AlternateContent>
    <mc:AlternateContent xmlns:mc="http://schemas.openxmlformats.org/markup-compatibility/2006">
      <mc:Choice Requires="x14">
        <oleObject shapeId="2056" r:id="rId9">
          <objectPr defaultSize="0" r:id="rId4">
            <anchor moveWithCells="1">
              <from>
                <xdr:col>10</xdr:col>
                <xdr:colOff>0</xdr:colOff>
                <xdr:row>16</xdr:row>
                <xdr:rowOff>0</xdr:rowOff>
              </from>
              <to>
                <xdr:col>10</xdr:col>
                <xdr:colOff>1968500</xdr:colOff>
                <xdr:row>16</xdr:row>
                <xdr:rowOff>1041400</xdr:rowOff>
              </to>
            </anchor>
          </objectPr>
        </oleObject>
      </mc:Choice>
      <mc:Fallback>
        <oleObject shapeId="2056" r:id="rId9"/>
      </mc:Fallback>
    </mc:AlternateContent>
    <mc:AlternateContent xmlns:mc="http://schemas.openxmlformats.org/markup-compatibility/2006">
      <mc:Choice Requires="x14">
        <oleObject shapeId="2057" r:id="rId10">
          <objectPr defaultSize="0" r:id="rId4">
            <anchor moveWithCells="1">
              <from>
                <xdr:col>10</xdr:col>
                <xdr:colOff>0</xdr:colOff>
                <xdr:row>17</xdr:row>
                <xdr:rowOff>0</xdr:rowOff>
              </from>
              <to>
                <xdr:col>10</xdr:col>
                <xdr:colOff>1968500</xdr:colOff>
                <xdr:row>17</xdr:row>
                <xdr:rowOff>1041400</xdr:rowOff>
              </to>
            </anchor>
          </objectPr>
        </oleObject>
      </mc:Choice>
      <mc:Fallback>
        <oleObject shapeId="2057" r:id="rId10"/>
      </mc:Fallback>
    </mc:AlternateContent>
    <mc:AlternateContent xmlns:mc="http://schemas.openxmlformats.org/markup-compatibility/2006">
      <mc:Choice Requires="x14">
        <oleObject shapeId="2058" r:id="rId11">
          <objectPr defaultSize="0" r:id="rId4">
            <anchor moveWithCells="1">
              <from>
                <xdr:col>10</xdr:col>
                <xdr:colOff>0</xdr:colOff>
                <xdr:row>18</xdr:row>
                <xdr:rowOff>0</xdr:rowOff>
              </from>
              <to>
                <xdr:col>10</xdr:col>
                <xdr:colOff>1968500</xdr:colOff>
                <xdr:row>18</xdr:row>
                <xdr:rowOff>1041400</xdr:rowOff>
              </to>
            </anchor>
          </objectPr>
        </oleObject>
      </mc:Choice>
      <mc:Fallback>
        <oleObject shapeId="2058" r:id="rId11"/>
      </mc:Fallback>
    </mc:AlternateContent>
    <mc:AlternateContent xmlns:mc="http://schemas.openxmlformats.org/markup-compatibility/2006">
      <mc:Choice Requires="x14">
        <oleObject shapeId="2073" r:id="rId12">
          <objectPr defaultSize="0" r:id="rId4">
            <anchor moveWithCells="1">
              <from>
                <xdr:col>10</xdr:col>
                <xdr:colOff>1168400</xdr:colOff>
                <xdr:row>20</xdr:row>
                <xdr:rowOff>101600</xdr:rowOff>
              </from>
              <to>
                <xdr:col>10</xdr:col>
                <xdr:colOff>3136900</xdr:colOff>
                <xdr:row>20</xdr:row>
                <xdr:rowOff>1143000</xdr:rowOff>
              </to>
            </anchor>
          </objectPr>
        </oleObject>
      </mc:Choice>
      <mc:Fallback>
        <oleObject shapeId="2073" r:id="rId12"/>
      </mc:Fallback>
    </mc:AlternateContent>
    <mc:AlternateContent xmlns:mc="http://schemas.openxmlformats.org/markup-compatibility/2006">
      <mc:Choice Requires="x14">
        <oleObject shapeId="2074" r:id="rId13">
          <objectPr defaultSize="0" r:id="rId4">
            <anchor moveWithCells="1">
              <from>
                <xdr:col>10</xdr:col>
                <xdr:colOff>1168400</xdr:colOff>
                <xdr:row>21</xdr:row>
                <xdr:rowOff>101600</xdr:rowOff>
              </from>
              <to>
                <xdr:col>10</xdr:col>
                <xdr:colOff>3136900</xdr:colOff>
                <xdr:row>21</xdr:row>
                <xdr:rowOff>1143000</xdr:rowOff>
              </to>
            </anchor>
          </objectPr>
        </oleObject>
      </mc:Choice>
      <mc:Fallback>
        <oleObject shapeId="2074" r:id="rId13"/>
      </mc:Fallback>
    </mc:AlternateContent>
    <mc:AlternateContent xmlns:mc="http://schemas.openxmlformats.org/markup-compatibility/2006">
      <mc:Choice Requires="x14">
        <oleObject shapeId="2075" r:id="rId14">
          <objectPr defaultSize="0" r:id="rId4">
            <anchor moveWithCells="1">
              <from>
                <xdr:col>10</xdr:col>
                <xdr:colOff>1168400</xdr:colOff>
                <xdr:row>22</xdr:row>
                <xdr:rowOff>101600</xdr:rowOff>
              </from>
              <to>
                <xdr:col>10</xdr:col>
                <xdr:colOff>3136900</xdr:colOff>
                <xdr:row>22</xdr:row>
                <xdr:rowOff>1143000</xdr:rowOff>
              </to>
            </anchor>
          </objectPr>
        </oleObject>
      </mc:Choice>
      <mc:Fallback>
        <oleObject shapeId="2075" r:id="rId14"/>
      </mc:Fallback>
    </mc:AlternateContent>
    <mc:AlternateContent xmlns:mc="http://schemas.openxmlformats.org/markup-compatibility/2006">
      <mc:Choice Requires="x14">
        <oleObject shapeId="2076" r:id="rId15">
          <objectPr defaultSize="0" r:id="rId4">
            <anchor moveWithCells="1">
              <from>
                <xdr:col>10</xdr:col>
                <xdr:colOff>1168400</xdr:colOff>
                <xdr:row>23</xdr:row>
                <xdr:rowOff>101600</xdr:rowOff>
              </from>
              <to>
                <xdr:col>10</xdr:col>
                <xdr:colOff>3136900</xdr:colOff>
                <xdr:row>23</xdr:row>
                <xdr:rowOff>1143000</xdr:rowOff>
              </to>
            </anchor>
          </objectPr>
        </oleObject>
      </mc:Choice>
      <mc:Fallback>
        <oleObject shapeId="2076" r:id="rId15"/>
      </mc:Fallback>
    </mc:AlternateContent>
    <mc:AlternateContent xmlns:mc="http://schemas.openxmlformats.org/markup-compatibility/2006">
      <mc:Choice Requires="x14">
        <oleObject shapeId="2078" r:id="rId16">
          <objectPr defaultSize="0" r:id="rId4">
            <anchor moveWithCells="1">
              <from>
                <xdr:col>10</xdr:col>
                <xdr:colOff>1054100</xdr:colOff>
                <xdr:row>25</xdr:row>
                <xdr:rowOff>12700</xdr:rowOff>
              </from>
              <to>
                <xdr:col>10</xdr:col>
                <xdr:colOff>3022600</xdr:colOff>
                <xdr:row>25</xdr:row>
                <xdr:rowOff>1054100</xdr:rowOff>
              </to>
            </anchor>
          </objectPr>
        </oleObject>
      </mc:Choice>
      <mc:Fallback>
        <oleObject shapeId="2078" r:id="rId16"/>
      </mc:Fallback>
    </mc:AlternateContent>
    <mc:AlternateContent xmlns:mc="http://schemas.openxmlformats.org/markup-compatibility/2006">
      <mc:Choice Requires="x14">
        <oleObject shapeId="2079" r:id="rId17">
          <objectPr defaultSize="0" r:id="rId4">
            <anchor moveWithCells="1">
              <from>
                <xdr:col>10</xdr:col>
                <xdr:colOff>1066800</xdr:colOff>
                <xdr:row>26</xdr:row>
                <xdr:rowOff>50800</xdr:rowOff>
              </from>
              <to>
                <xdr:col>10</xdr:col>
                <xdr:colOff>3035300</xdr:colOff>
                <xdr:row>26</xdr:row>
                <xdr:rowOff>1092200</xdr:rowOff>
              </to>
            </anchor>
          </objectPr>
        </oleObject>
      </mc:Choice>
      <mc:Fallback>
        <oleObject shapeId="2079" r:id="rId17"/>
      </mc:Fallback>
    </mc:AlternateContent>
    <mc:AlternateContent xmlns:mc="http://schemas.openxmlformats.org/markup-compatibility/2006">
      <mc:Choice Requires="x14">
        <oleObject shapeId="2080" r:id="rId18">
          <objectPr defaultSize="0" r:id="rId4">
            <anchor moveWithCells="1">
              <from>
                <xdr:col>10</xdr:col>
                <xdr:colOff>1143000</xdr:colOff>
                <xdr:row>27</xdr:row>
                <xdr:rowOff>152400</xdr:rowOff>
              </from>
              <to>
                <xdr:col>10</xdr:col>
                <xdr:colOff>3111500</xdr:colOff>
                <xdr:row>27</xdr:row>
                <xdr:rowOff>1193800</xdr:rowOff>
              </to>
            </anchor>
          </objectPr>
        </oleObject>
      </mc:Choice>
      <mc:Fallback>
        <oleObject shapeId="2080" r:id="rId18"/>
      </mc:Fallback>
    </mc:AlternateContent>
    <mc:AlternateContent xmlns:mc="http://schemas.openxmlformats.org/markup-compatibility/2006">
      <mc:Choice Requires="x14">
        <oleObject shapeId="2101" r:id="rId19">
          <objectPr defaultSize="0" r:id="rId4">
            <anchor moveWithCells="1">
              <from>
                <xdr:col>10</xdr:col>
                <xdr:colOff>1193800</xdr:colOff>
                <xdr:row>28</xdr:row>
                <xdr:rowOff>76200</xdr:rowOff>
              </from>
              <to>
                <xdr:col>10</xdr:col>
                <xdr:colOff>3162300</xdr:colOff>
                <xdr:row>28</xdr:row>
                <xdr:rowOff>1117600</xdr:rowOff>
              </to>
            </anchor>
          </objectPr>
        </oleObject>
      </mc:Choice>
      <mc:Fallback>
        <oleObject shapeId="2101" r:id="rId19"/>
      </mc:Fallback>
    </mc:AlternateContent>
    <mc:AlternateContent xmlns:mc="http://schemas.openxmlformats.org/markup-compatibility/2006">
      <mc:Choice Requires="x14">
        <oleObject shapeId="2105" r:id="rId20">
          <objectPr defaultSize="0" r:id="rId4">
            <anchor moveWithCells="1">
              <from>
                <xdr:col>10</xdr:col>
                <xdr:colOff>1104900</xdr:colOff>
                <xdr:row>30</xdr:row>
                <xdr:rowOff>63500</xdr:rowOff>
              </from>
              <to>
                <xdr:col>10</xdr:col>
                <xdr:colOff>3073400</xdr:colOff>
                <xdr:row>30</xdr:row>
                <xdr:rowOff>1104900</xdr:rowOff>
              </to>
            </anchor>
          </objectPr>
        </oleObject>
      </mc:Choice>
      <mc:Fallback>
        <oleObject shapeId="2105" r:id="rId20"/>
      </mc:Fallback>
    </mc:AlternateContent>
    <mc:AlternateContent xmlns:mc="http://schemas.openxmlformats.org/markup-compatibility/2006">
      <mc:Choice Requires="x14">
        <oleObject shapeId="2106" r:id="rId21">
          <objectPr defaultSize="0" r:id="rId4">
            <anchor moveWithCells="1">
              <from>
                <xdr:col>10</xdr:col>
                <xdr:colOff>1104900</xdr:colOff>
                <xdr:row>31</xdr:row>
                <xdr:rowOff>177800</xdr:rowOff>
              </from>
              <to>
                <xdr:col>10</xdr:col>
                <xdr:colOff>3073400</xdr:colOff>
                <xdr:row>31</xdr:row>
                <xdr:rowOff>1219200</xdr:rowOff>
              </to>
            </anchor>
          </objectPr>
        </oleObject>
      </mc:Choice>
      <mc:Fallback>
        <oleObject shapeId="2106" r:id="rId21"/>
      </mc:Fallback>
    </mc:AlternateContent>
    <mc:AlternateContent xmlns:mc="http://schemas.openxmlformats.org/markup-compatibility/2006">
      <mc:Choice Requires="x14">
        <oleObject shapeId="2107" r:id="rId22">
          <objectPr defaultSize="0" r:id="rId4">
            <anchor moveWithCells="1">
              <from>
                <xdr:col>10</xdr:col>
                <xdr:colOff>1104900</xdr:colOff>
                <xdr:row>32</xdr:row>
                <xdr:rowOff>114300</xdr:rowOff>
              </from>
              <to>
                <xdr:col>10</xdr:col>
                <xdr:colOff>3073400</xdr:colOff>
                <xdr:row>32</xdr:row>
                <xdr:rowOff>1155700</xdr:rowOff>
              </to>
            </anchor>
          </objectPr>
        </oleObject>
      </mc:Choice>
      <mc:Fallback>
        <oleObject shapeId="2107" r:id="rId22"/>
      </mc:Fallback>
    </mc:AlternateContent>
    <mc:AlternateContent xmlns:mc="http://schemas.openxmlformats.org/markup-compatibility/2006">
      <mc:Choice Requires="x14">
        <oleObject shapeId="2108" r:id="rId23">
          <objectPr defaultSize="0" r:id="rId4">
            <anchor moveWithCells="1">
              <from>
                <xdr:col>10</xdr:col>
                <xdr:colOff>1104900</xdr:colOff>
                <xdr:row>33</xdr:row>
                <xdr:rowOff>254000</xdr:rowOff>
              </from>
              <to>
                <xdr:col>10</xdr:col>
                <xdr:colOff>3073400</xdr:colOff>
                <xdr:row>33</xdr:row>
                <xdr:rowOff>1295400</xdr:rowOff>
              </to>
            </anchor>
          </objectPr>
        </oleObject>
      </mc:Choice>
      <mc:Fallback>
        <oleObject shapeId="2108" r:id="rId23"/>
      </mc:Fallback>
    </mc:AlternateContent>
  </oleObjec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32" customWidth="1"/>
    <col min="2" max="2" width="10.83203125" style="32"/>
    <col min="3" max="3" width="13.83203125" style="32" customWidth="1"/>
    <col min="4" max="4" width="11.33203125" style="32" customWidth="1"/>
    <col min="5" max="7" width="10.83203125" style="32"/>
    <col min="8" max="11" width="11" style="32" hidden="1" customWidth="1"/>
    <col min="12" max="16384" width="10.83203125" style="32"/>
  </cols>
  <sheetData>
    <row r="1" spans="1:11" ht="16" thickBot="1">
      <c r="A1" s="96" t="s">
        <v>39</v>
      </c>
      <c r="B1" s="97"/>
      <c r="C1" s="97"/>
      <c r="D1" s="97"/>
      <c r="E1" s="97"/>
      <c r="F1" s="98"/>
    </row>
    <row r="2" spans="1:11">
      <c r="A2" s="40" t="s">
        <v>43</v>
      </c>
      <c r="B2" s="41"/>
      <c r="C2" s="99" t="s">
        <v>14</v>
      </c>
      <c r="D2" s="100"/>
      <c r="E2" s="101"/>
      <c r="F2" s="42"/>
    </row>
    <row r="3" spans="1:11" ht="60">
      <c r="A3" s="43" t="s">
        <v>44</v>
      </c>
      <c r="B3" s="41"/>
      <c r="C3" s="105" t="s">
        <v>15</v>
      </c>
      <c r="D3" s="106"/>
      <c r="E3" s="107"/>
      <c r="F3" s="42"/>
      <c r="H3" s="32" t="s">
        <v>19</v>
      </c>
      <c r="I3" s="32" t="s">
        <v>20</v>
      </c>
      <c r="J3" s="32" t="s">
        <v>21</v>
      </c>
      <c r="K3" s="32" t="s">
        <v>53</v>
      </c>
    </row>
    <row r="4" spans="1:11" ht="30">
      <c r="A4" s="40" t="s">
        <v>45</v>
      </c>
      <c r="B4" s="41"/>
      <c r="C4" s="36" t="s">
        <v>16</v>
      </c>
      <c r="D4" s="35" t="s">
        <v>17</v>
      </c>
      <c r="E4" s="39" t="s">
        <v>18</v>
      </c>
      <c r="F4" s="42"/>
      <c r="H4" s="32" t="s">
        <v>22</v>
      </c>
      <c r="I4" s="32" t="s">
        <v>26</v>
      </c>
      <c r="J4" s="32">
        <v>1</v>
      </c>
      <c r="K4" s="32">
        <v>1</v>
      </c>
    </row>
    <row r="5" spans="1:11" ht="76" thickBot="1">
      <c r="A5" s="43" t="s">
        <v>46</v>
      </c>
      <c r="B5" s="41"/>
      <c r="C5" s="38" t="s">
        <v>36</v>
      </c>
      <c r="D5" s="108" t="str">
        <f>CONCATENATE(H21,"_",I21,"_",J21,"_CO")</f>
        <v>LE_07_04_CO</v>
      </c>
      <c r="E5" s="109"/>
      <c r="F5" s="42"/>
      <c r="H5" s="32" t="s">
        <v>23</v>
      </c>
      <c r="I5" s="32" t="s">
        <v>27</v>
      </c>
      <c r="J5" s="32">
        <v>2</v>
      </c>
      <c r="K5" s="32">
        <v>2</v>
      </c>
    </row>
    <row r="6" spans="1:11" ht="31" thickBot="1">
      <c r="A6" s="40" t="s">
        <v>11</v>
      </c>
      <c r="B6" s="41"/>
      <c r="C6" s="41"/>
      <c r="D6" s="41"/>
      <c r="E6" s="41"/>
      <c r="F6" s="42"/>
      <c r="H6" s="32" t="s">
        <v>24</v>
      </c>
      <c r="I6" s="32" t="s">
        <v>28</v>
      </c>
      <c r="J6" s="32">
        <v>3</v>
      </c>
      <c r="K6" s="32">
        <v>3</v>
      </c>
    </row>
    <row r="7" spans="1:11" ht="46" thickBot="1">
      <c r="A7" s="43" t="s">
        <v>12</v>
      </c>
      <c r="B7" s="41"/>
      <c r="C7" s="72" t="s">
        <v>144</v>
      </c>
      <c r="D7" s="94" t="str">
        <f>CONCATENATE("SolicitudGrafica_",D5,".xls")</f>
        <v>SolicitudGrafica_LE_07_04_CO.xls</v>
      </c>
      <c r="E7" s="94"/>
      <c r="F7" s="95"/>
      <c r="H7" s="32" t="s">
        <v>25</v>
      </c>
      <c r="I7" s="32" t="s">
        <v>29</v>
      </c>
      <c r="J7" s="32">
        <v>4</v>
      </c>
      <c r="K7" s="32">
        <v>4</v>
      </c>
    </row>
    <row r="8" spans="1:11" ht="45">
      <c r="A8" s="43" t="s">
        <v>54</v>
      </c>
      <c r="B8" s="41"/>
      <c r="C8" s="41"/>
      <c r="D8" s="41"/>
      <c r="E8" s="41"/>
      <c r="F8" s="42"/>
      <c r="I8" s="32" t="s">
        <v>30</v>
      </c>
      <c r="J8" s="32">
        <v>5</v>
      </c>
      <c r="K8" s="32">
        <v>5</v>
      </c>
    </row>
    <row r="9" spans="1:11" ht="45">
      <c r="A9" s="43" t="s">
        <v>13</v>
      </c>
      <c r="B9" s="41"/>
      <c r="C9" s="41"/>
      <c r="D9" s="41"/>
      <c r="E9" s="41"/>
      <c r="F9" s="42"/>
      <c r="I9" s="32" t="s">
        <v>31</v>
      </c>
      <c r="J9" s="32">
        <v>6</v>
      </c>
      <c r="K9" s="32">
        <v>6</v>
      </c>
    </row>
    <row r="10" spans="1:11" ht="31" thickBot="1">
      <c r="A10" s="44" t="s">
        <v>37</v>
      </c>
      <c r="B10" s="45"/>
      <c r="C10" s="45"/>
      <c r="D10" s="45"/>
      <c r="E10" s="45"/>
      <c r="F10" s="46"/>
      <c r="I10" s="32" t="s">
        <v>32</v>
      </c>
      <c r="J10" s="32">
        <v>7</v>
      </c>
      <c r="K10" s="32">
        <v>7</v>
      </c>
    </row>
    <row r="11" spans="1:11">
      <c r="I11" s="32" t="s">
        <v>33</v>
      </c>
      <c r="J11" s="32">
        <v>8</v>
      </c>
      <c r="K11" s="32">
        <v>8</v>
      </c>
    </row>
    <row r="12" spans="1:11" ht="16" thickBot="1">
      <c r="I12" s="32" t="s">
        <v>38</v>
      </c>
      <c r="J12" s="32">
        <v>9</v>
      </c>
      <c r="K12" s="32">
        <v>9</v>
      </c>
    </row>
    <row r="13" spans="1:11">
      <c r="A13" s="96" t="s">
        <v>42</v>
      </c>
      <c r="B13" s="97"/>
      <c r="C13" s="97"/>
      <c r="D13" s="97"/>
      <c r="E13" s="97"/>
      <c r="F13" s="98"/>
      <c r="I13" s="32" t="s">
        <v>34</v>
      </c>
      <c r="J13" s="32">
        <v>10</v>
      </c>
      <c r="K13" s="32">
        <v>10</v>
      </c>
    </row>
    <row r="14" spans="1:11" ht="16" thickBot="1">
      <c r="A14" s="43"/>
      <c r="B14" s="41"/>
      <c r="C14" s="41"/>
      <c r="D14" s="41"/>
      <c r="E14" s="41"/>
      <c r="F14" s="42"/>
      <c r="I14" s="32" t="s">
        <v>35</v>
      </c>
      <c r="J14" s="32">
        <v>11</v>
      </c>
      <c r="K14" s="32">
        <v>11</v>
      </c>
    </row>
    <row r="15" spans="1:11">
      <c r="A15" s="40" t="s">
        <v>47</v>
      </c>
      <c r="B15" s="41"/>
      <c r="C15" s="99" t="s">
        <v>50</v>
      </c>
      <c r="D15" s="100"/>
      <c r="E15" s="100"/>
      <c r="F15" s="101"/>
      <c r="J15" s="32">
        <v>12</v>
      </c>
      <c r="K15" s="32">
        <v>12</v>
      </c>
    </row>
    <row r="16" spans="1:11" ht="67.25" customHeight="1">
      <c r="A16" s="43" t="s">
        <v>48</v>
      </c>
      <c r="B16" s="41"/>
      <c r="C16" s="36" t="s">
        <v>16</v>
      </c>
      <c r="D16" s="35" t="s">
        <v>17</v>
      </c>
      <c r="E16" s="35" t="s">
        <v>18</v>
      </c>
      <c r="F16" s="37" t="s">
        <v>51</v>
      </c>
      <c r="J16" s="32">
        <v>13</v>
      </c>
      <c r="K16" s="32">
        <v>13</v>
      </c>
    </row>
    <row r="17" spans="1:11" ht="32" customHeight="1" thickBot="1">
      <c r="A17" s="40" t="s">
        <v>45</v>
      </c>
      <c r="B17" s="41"/>
      <c r="C17" s="38" t="s">
        <v>36</v>
      </c>
      <c r="D17" s="102" t="str">
        <f>CONCATENATE(H21,"_",I21,"_",J21,"_",K45)</f>
        <v>LE_07_04_REC10</v>
      </c>
      <c r="E17" s="103"/>
      <c r="F17" s="104"/>
      <c r="J17" s="32">
        <v>14</v>
      </c>
      <c r="K17" s="32">
        <v>14</v>
      </c>
    </row>
    <row r="18" spans="1:11" ht="76" thickBot="1">
      <c r="A18" s="43" t="s">
        <v>49</v>
      </c>
      <c r="B18" s="41"/>
      <c r="C18" s="72" t="s">
        <v>145</v>
      </c>
      <c r="D18" s="94" t="str">
        <f>CONCATENATE("SolicitudGrafica_",D17,".xls")</f>
        <v>SolicitudGrafica_LE_07_04_REC10.xls</v>
      </c>
      <c r="E18" s="94"/>
      <c r="F18" s="95"/>
      <c r="J18" s="32">
        <v>15</v>
      </c>
      <c r="K18" s="32">
        <v>15</v>
      </c>
    </row>
    <row r="19" spans="1:11">
      <c r="A19" s="40" t="s">
        <v>11</v>
      </c>
      <c r="B19" s="41"/>
      <c r="C19" s="41"/>
      <c r="D19" s="41"/>
      <c r="E19" s="41"/>
      <c r="F19" s="42"/>
      <c r="H19" s="32">
        <v>3</v>
      </c>
      <c r="J19" s="32">
        <v>16</v>
      </c>
      <c r="K19" s="32">
        <v>16</v>
      </c>
    </row>
    <row r="20" spans="1:11" ht="61" thickBot="1">
      <c r="A20" s="44" t="s">
        <v>52</v>
      </c>
      <c r="B20" s="45"/>
      <c r="C20" s="45"/>
      <c r="D20" s="45"/>
      <c r="E20" s="45"/>
      <c r="F20" s="46"/>
      <c r="H20" s="32">
        <v>4</v>
      </c>
      <c r="I20" s="32">
        <v>5</v>
      </c>
      <c r="J20" s="32">
        <v>4</v>
      </c>
      <c r="K20" s="32">
        <v>17</v>
      </c>
    </row>
    <row r="21" spans="1:11">
      <c r="H21" s="32" t="str">
        <f>IF(INDEX(H4:H7,H20)=H4,"MA",IF(INDEX(H4:H7,H20)=H5,"CN",IF(INDEX(H4:H7,H20)=H6,"CS",IF(INDEX(H4:H7,H20)=H7,"LE"))))</f>
        <v>LE</v>
      </c>
      <c r="I21" s="32" t="str">
        <f>CONCATENATE(IF((I20+2)&lt;10,"0",""),I20+2)</f>
        <v>07</v>
      </c>
      <c r="J21" s="32" t="str">
        <f>CONCATENATE(IF(J20&lt;10,"0",""),J20)</f>
        <v>04</v>
      </c>
      <c r="K21" s="32">
        <v>18</v>
      </c>
    </row>
    <row r="22" spans="1:11">
      <c r="K22" s="32">
        <v>19</v>
      </c>
    </row>
    <row r="23" spans="1:11">
      <c r="K23" s="32">
        <v>20</v>
      </c>
    </row>
    <row r="24" spans="1:11">
      <c r="K24" s="32">
        <v>21</v>
      </c>
    </row>
    <row r="25" spans="1:11">
      <c r="K25" s="32">
        <v>22</v>
      </c>
    </row>
    <row r="26" spans="1:11">
      <c r="K26" s="32">
        <v>23</v>
      </c>
    </row>
    <row r="27" spans="1:11">
      <c r="K27" s="32">
        <v>24</v>
      </c>
    </row>
    <row r="28" spans="1:11">
      <c r="K28" s="32">
        <v>25</v>
      </c>
    </row>
    <row r="29" spans="1:11">
      <c r="K29" s="32">
        <v>26</v>
      </c>
    </row>
    <row r="30" spans="1:11">
      <c r="K30" s="32">
        <v>27</v>
      </c>
    </row>
    <row r="31" spans="1:11">
      <c r="K31" s="32">
        <v>28</v>
      </c>
    </row>
    <row r="32" spans="1:11">
      <c r="K32" s="32">
        <v>29</v>
      </c>
    </row>
    <row r="33" spans="11:11">
      <c r="K33" s="32">
        <v>30</v>
      </c>
    </row>
    <row r="34" spans="11:11">
      <c r="K34" s="32">
        <v>31</v>
      </c>
    </row>
    <row r="35" spans="11:11">
      <c r="K35" s="32">
        <v>32</v>
      </c>
    </row>
    <row r="36" spans="11:11">
      <c r="K36" s="32">
        <v>33</v>
      </c>
    </row>
    <row r="37" spans="11:11">
      <c r="K37" s="32">
        <v>34</v>
      </c>
    </row>
    <row r="38" spans="11:11">
      <c r="K38" s="32">
        <v>35</v>
      </c>
    </row>
    <row r="39" spans="11:11">
      <c r="K39" s="32">
        <v>36</v>
      </c>
    </row>
    <row r="40" spans="11:11">
      <c r="K40" s="32">
        <v>37</v>
      </c>
    </row>
    <row r="41" spans="11:11">
      <c r="K41" s="32">
        <v>38</v>
      </c>
    </row>
    <row r="42" spans="11:11">
      <c r="K42" s="32">
        <v>39</v>
      </c>
    </row>
    <row r="43" spans="11:11">
      <c r="K43" s="32">
        <v>40</v>
      </c>
    </row>
    <row r="44" spans="11:11">
      <c r="K44" s="32">
        <v>1</v>
      </c>
    </row>
    <row r="45" spans="11:11">
      <c r="K45" s="3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6" r:id="rId3" name="Drop Down 2">
              <controlPr defaultSize="0" autoLine="0" autoPict="0" macro="[0]!Listadesplegable2_Cambiar">
                <anchor moveWithCells="1">
                  <from>
                    <xdr:col>2</xdr:col>
                    <xdr:colOff>25400</xdr:colOff>
                    <xdr:row>4</xdr:row>
                    <xdr:rowOff>12700</xdr:rowOff>
                  </from>
                  <to>
                    <xdr:col>2</xdr:col>
                    <xdr:colOff>1041400</xdr:colOff>
                    <xdr:row>4</xdr:row>
                    <xdr:rowOff>241300</xdr:rowOff>
                  </to>
                </anchor>
              </controlPr>
            </control>
          </mc:Choice>
          <mc:Fallback/>
        </mc:AlternateContent>
        <mc:AlternateContent xmlns:mc="http://schemas.openxmlformats.org/markup-compatibility/2006">
          <mc:Choice Requires="x14">
            <control shapeId="1028" r:id="rId4" name="Drop Down 4">
              <controlPr defaultSize="0" autoLine="0" autoPict="0">
                <anchor moveWithCells="1">
                  <from>
                    <xdr:col>2</xdr:col>
                    <xdr:colOff>1054100</xdr:colOff>
                    <xdr:row>4</xdr:row>
                    <xdr:rowOff>12700</xdr:rowOff>
                  </from>
                  <to>
                    <xdr:col>3</xdr:col>
                    <xdr:colOff>863600</xdr:colOff>
                    <xdr:row>4</xdr:row>
                    <xdr:rowOff>241300</xdr:rowOff>
                  </to>
                </anchor>
              </controlPr>
            </control>
          </mc:Choice>
          <mc:Fallback/>
        </mc:AlternateContent>
        <mc:AlternateContent xmlns:mc="http://schemas.openxmlformats.org/markup-compatibility/2006">
          <mc:Choice Requires="x14">
            <control shapeId="1029" r:id="rId5" name="Drop Down 5">
              <controlPr defaultSize="0" autoLine="0" autoPict="0">
                <anchor moveWithCells="1">
                  <from>
                    <xdr:col>4</xdr:col>
                    <xdr:colOff>25400</xdr:colOff>
                    <xdr:row>4</xdr:row>
                    <xdr:rowOff>12700</xdr:rowOff>
                  </from>
                  <to>
                    <xdr:col>5</xdr:col>
                    <xdr:colOff>12700</xdr:colOff>
                    <xdr:row>4</xdr:row>
                    <xdr:rowOff>241300</xdr:rowOff>
                  </to>
                </anchor>
              </controlPr>
            </control>
          </mc:Choice>
          <mc:Fallback/>
        </mc:AlternateContent>
        <mc:AlternateContent xmlns:mc="http://schemas.openxmlformats.org/markup-compatibility/2006">
          <mc:Choice Requires="x14">
            <control shapeId="1030" r:id="rId6"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7" name="Drop Down 7">
              <controlPr defaultSize="0" autoLine="0" autoPict="0">
                <anchor moveWithCells="1">
                  <from>
                    <xdr:col>2</xdr:col>
                    <xdr:colOff>1016000</xdr:colOff>
                    <xdr:row>15</xdr:row>
                    <xdr:rowOff>482600</xdr:rowOff>
                  </from>
                  <to>
                    <xdr:col>3</xdr:col>
                    <xdr:colOff>825500</xdr:colOff>
                    <xdr:row>15</xdr:row>
                    <xdr:rowOff>711200</xdr:rowOff>
                  </to>
                </anchor>
              </controlPr>
            </control>
          </mc:Choice>
          <mc:Fallback/>
        </mc:AlternateContent>
        <mc:AlternateContent xmlns:mc="http://schemas.openxmlformats.org/markup-compatibility/2006">
          <mc:Choice Requires="x14">
            <control shapeId="1032" r:id="rId8" name="Drop Down 8">
              <controlPr defaultSize="0" autoLine="0" autoPict="0">
                <anchor moveWithCells="1">
                  <from>
                    <xdr:col>4</xdr:col>
                    <xdr:colOff>12700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9" name="Drop Down 11">
              <controlPr defaultSize="0" autoLine="0" autoPict="0">
                <anchor moveWithCells="1">
                  <from>
                    <xdr:col>5</xdr:col>
                    <xdr:colOff>12700</xdr:colOff>
                    <xdr:row>15</xdr:row>
                    <xdr:rowOff>482600</xdr:rowOff>
                  </from>
                  <to>
                    <xdr:col>5</xdr:col>
                    <xdr:colOff>838200</xdr:colOff>
                    <xdr:row>15</xdr:row>
                    <xdr:rowOff>711200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topLeftCell="B1" zoomScale="125" zoomScaleNormal="125" zoomScalePageLayoutView="125" workbookViewId="0">
      <pane ySplit="2" topLeftCell="A12" activePane="bottomLeft" state="frozen"/>
      <selection pane="bottomLeft" activeCell="A7" sqref="A7"/>
    </sheetView>
  </sheetViews>
  <sheetFormatPr baseColWidth="10" defaultColWidth="10.83203125" defaultRowHeight="15" x14ac:dyDescent="0"/>
  <cols>
    <col min="1" max="1" width="21" style="32" customWidth="1"/>
    <col min="2" max="2" width="22.1640625" style="32" customWidth="1"/>
    <col min="3" max="3" width="17.33203125" style="32" customWidth="1"/>
    <col min="4" max="4" width="10.83203125" style="32"/>
    <col min="5" max="5" width="11.6640625" style="32" customWidth="1"/>
    <col min="6" max="6" width="12.6640625" style="32" customWidth="1"/>
    <col min="7" max="7" width="11" style="32" customWidth="1"/>
    <col min="8" max="9" width="22.1640625" style="32" customWidth="1"/>
    <col min="10" max="10" width="20.6640625" style="32" customWidth="1"/>
    <col min="11" max="11" width="44.5" style="32" customWidth="1"/>
    <col min="12" max="16384" width="10.83203125" style="32"/>
  </cols>
  <sheetData>
    <row r="1" spans="1:11">
      <c r="A1" s="110" t="s">
        <v>57</v>
      </c>
      <c r="B1" s="110" t="s">
        <v>64</v>
      </c>
      <c r="C1" s="110" t="s">
        <v>65</v>
      </c>
      <c r="D1" s="110" t="s">
        <v>6</v>
      </c>
      <c r="E1" s="110" t="s">
        <v>66</v>
      </c>
      <c r="F1" s="110" t="s">
        <v>67</v>
      </c>
      <c r="G1" s="110" t="s">
        <v>68</v>
      </c>
      <c r="H1" s="111" t="s">
        <v>69</v>
      </c>
      <c r="I1" s="111"/>
      <c r="J1" s="111"/>
    </row>
    <row r="2" spans="1:11">
      <c r="A2" s="110"/>
      <c r="B2" s="110"/>
      <c r="C2" s="110"/>
      <c r="D2" s="110"/>
      <c r="E2" s="110"/>
      <c r="F2" s="110"/>
      <c r="G2" s="110"/>
      <c r="H2" s="51" t="s">
        <v>66</v>
      </c>
      <c r="I2" s="51" t="s">
        <v>67</v>
      </c>
      <c r="J2" s="51" t="s">
        <v>68</v>
      </c>
    </row>
    <row r="3" spans="1:11" s="53" customFormat="1">
      <c r="A3" s="52" t="s">
        <v>70</v>
      </c>
      <c r="B3" s="52" t="s">
        <v>71</v>
      </c>
      <c r="C3" s="52" t="s">
        <v>72</v>
      </c>
      <c r="D3" s="52" t="s">
        <v>73</v>
      </c>
      <c r="E3" s="52" t="s">
        <v>74</v>
      </c>
      <c r="F3" s="52"/>
      <c r="G3" s="52"/>
      <c r="H3" s="52" t="s">
        <v>75</v>
      </c>
      <c r="I3" s="52"/>
      <c r="J3" s="52"/>
    </row>
    <row r="4" spans="1:11" s="53" customFormat="1">
      <c r="A4" s="54" t="s">
        <v>58</v>
      </c>
      <c r="B4" s="54" t="s">
        <v>76</v>
      </c>
      <c r="C4" s="54" t="s">
        <v>72</v>
      </c>
      <c r="D4" s="54" t="s">
        <v>73</v>
      </c>
      <c r="E4" s="54" t="s">
        <v>77</v>
      </c>
      <c r="F4" s="54" t="s">
        <v>78</v>
      </c>
      <c r="G4" s="54"/>
      <c r="H4" s="54" t="s">
        <v>79</v>
      </c>
      <c r="I4" s="54" t="s">
        <v>80</v>
      </c>
      <c r="J4" s="54"/>
    </row>
    <row r="5" spans="1:11" s="53" customFormat="1">
      <c r="A5" s="55" t="s">
        <v>81</v>
      </c>
      <c r="B5" s="54" t="s">
        <v>82</v>
      </c>
      <c r="C5" s="54" t="s">
        <v>72</v>
      </c>
      <c r="D5" s="54" t="s">
        <v>73</v>
      </c>
      <c r="E5" s="54" t="s">
        <v>77</v>
      </c>
      <c r="F5" s="54" t="s">
        <v>78</v>
      </c>
      <c r="G5" s="56"/>
      <c r="H5" s="54" t="s">
        <v>79</v>
      </c>
      <c r="I5" s="54" t="s">
        <v>80</v>
      </c>
      <c r="J5" s="56"/>
    </row>
    <row r="6" spans="1:11" s="53" customFormat="1">
      <c r="A6" s="54" t="s">
        <v>59</v>
      </c>
      <c r="B6" s="54" t="s">
        <v>83</v>
      </c>
      <c r="C6" s="54" t="s">
        <v>72</v>
      </c>
      <c r="D6" s="54" t="s">
        <v>73</v>
      </c>
      <c r="E6" s="54" t="s">
        <v>77</v>
      </c>
      <c r="F6" s="54" t="s">
        <v>78</v>
      </c>
      <c r="G6" s="54" t="s">
        <v>74</v>
      </c>
      <c r="H6" s="54" t="s">
        <v>79</v>
      </c>
      <c r="I6" s="54" t="s">
        <v>80</v>
      </c>
      <c r="J6" s="54" t="s">
        <v>84</v>
      </c>
    </row>
    <row r="7" spans="1:11" s="53" customFormat="1" ht="28">
      <c r="A7" s="54" t="s">
        <v>85</v>
      </c>
      <c r="B7" s="54" t="s">
        <v>86</v>
      </c>
      <c r="C7" s="54" t="s">
        <v>72</v>
      </c>
      <c r="D7" s="54" t="s">
        <v>73</v>
      </c>
      <c r="E7" s="54" t="s">
        <v>77</v>
      </c>
      <c r="F7" s="54" t="s">
        <v>78</v>
      </c>
      <c r="G7" s="54"/>
      <c r="H7" s="54" t="s">
        <v>79</v>
      </c>
      <c r="I7" s="54" t="s">
        <v>80</v>
      </c>
      <c r="J7" s="54"/>
    </row>
    <row r="8" spans="1:11" s="53" customFormat="1" ht="28">
      <c r="A8" s="54" t="s">
        <v>87</v>
      </c>
      <c r="B8" s="54" t="s">
        <v>88</v>
      </c>
      <c r="C8" s="54" t="s">
        <v>72</v>
      </c>
      <c r="D8" s="54" t="s">
        <v>73</v>
      </c>
      <c r="E8" s="54" t="s">
        <v>77</v>
      </c>
      <c r="F8" s="54" t="s">
        <v>78</v>
      </c>
      <c r="G8" s="54"/>
      <c r="H8" s="54" t="s">
        <v>79</v>
      </c>
      <c r="I8" s="54" t="s">
        <v>80</v>
      </c>
      <c r="J8" s="54"/>
    </row>
    <row r="9" spans="1:11" s="53" customFormat="1">
      <c r="A9" s="54" t="s">
        <v>89</v>
      </c>
      <c r="B9" s="54" t="s">
        <v>90</v>
      </c>
      <c r="C9" s="54" t="s">
        <v>72</v>
      </c>
      <c r="D9" s="54" t="s">
        <v>73</v>
      </c>
      <c r="E9" s="54" t="s">
        <v>77</v>
      </c>
      <c r="F9" s="54" t="s">
        <v>78</v>
      </c>
      <c r="G9" s="54"/>
      <c r="H9" s="54" t="s">
        <v>79</v>
      </c>
      <c r="I9" s="54" t="s">
        <v>80</v>
      </c>
      <c r="J9" s="54"/>
    </row>
    <row r="10" spans="1:11" s="53" customFormat="1">
      <c r="A10" s="54" t="s">
        <v>91</v>
      </c>
      <c r="B10" s="54" t="s">
        <v>92</v>
      </c>
      <c r="C10" s="54" t="s">
        <v>72</v>
      </c>
      <c r="D10" s="54" t="s">
        <v>73</v>
      </c>
      <c r="E10" s="54" t="s">
        <v>93</v>
      </c>
      <c r="F10" s="54"/>
      <c r="G10" s="54"/>
      <c r="H10" s="54" t="s">
        <v>75</v>
      </c>
      <c r="I10" s="54"/>
      <c r="J10" s="54"/>
    </row>
    <row r="11" spans="1:11" s="53" customFormat="1" ht="28">
      <c r="A11" s="54" t="s">
        <v>94</v>
      </c>
      <c r="B11" s="54" t="s">
        <v>95</v>
      </c>
      <c r="C11" s="54" t="s">
        <v>72</v>
      </c>
      <c r="D11" s="54" t="s">
        <v>73</v>
      </c>
      <c r="E11" s="54" t="s">
        <v>77</v>
      </c>
      <c r="F11" s="54" t="s">
        <v>78</v>
      </c>
      <c r="G11" s="54"/>
      <c r="H11" s="54" t="s">
        <v>79</v>
      </c>
      <c r="I11" s="54" t="s">
        <v>80</v>
      </c>
      <c r="J11" s="54"/>
    </row>
    <row r="12" spans="1:11" s="53" customFormat="1">
      <c r="A12" s="54" t="s">
        <v>96</v>
      </c>
      <c r="B12" s="54" t="s">
        <v>97</v>
      </c>
      <c r="C12" s="54" t="s">
        <v>72</v>
      </c>
      <c r="D12" s="54" t="s">
        <v>73</v>
      </c>
      <c r="E12" s="54" t="s">
        <v>77</v>
      </c>
      <c r="F12" s="54" t="s">
        <v>78</v>
      </c>
      <c r="G12" s="54"/>
      <c r="H12" s="54" t="s">
        <v>79</v>
      </c>
      <c r="I12" s="54" t="s">
        <v>80</v>
      </c>
      <c r="J12" s="54"/>
    </row>
    <row r="13" spans="1:11" ht="60">
      <c r="A13" s="57" t="s">
        <v>98</v>
      </c>
      <c r="B13" s="57" t="s">
        <v>99</v>
      </c>
      <c r="C13" s="54" t="s">
        <v>72</v>
      </c>
      <c r="D13" s="58" t="s">
        <v>100</v>
      </c>
      <c r="E13" s="58"/>
      <c r="F13" s="59" t="s">
        <v>142</v>
      </c>
      <c r="G13" s="57"/>
      <c r="H13" s="54"/>
      <c r="I13" s="54" t="s">
        <v>75</v>
      </c>
      <c r="J13" s="57"/>
      <c r="K13" s="32" t="s">
        <v>101</v>
      </c>
    </row>
    <row r="14" spans="1:11">
      <c r="A14" s="57" t="s">
        <v>102</v>
      </c>
      <c r="B14" s="57" t="s">
        <v>103</v>
      </c>
      <c r="C14" s="54" t="s">
        <v>72</v>
      </c>
      <c r="D14" s="58" t="s">
        <v>73</v>
      </c>
      <c r="E14" s="58"/>
      <c r="F14" s="59" t="s">
        <v>143</v>
      </c>
      <c r="G14" s="57"/>
      <c r="H14" s="54"/>
      <c r="I14" s="54" t="s">
        <v>75</v>
      </c>
      <c r="J14" s="57"/>
    </row>
    <row r="15" spans="1:11" ht="30">
      <c r="A15" s="57" t="s">
        <v>104</v>
      </c>
      <c r="B15" s="57" t="s">
        <v>105</v>
      </c>
      <c r="C15" s="54" t="s">
        <v>106</v>
      </c>
      <c r="D15" s="57" t="s">
        <v>100</v>
      </c>
      <c r="E15" s="57" t="s">
        <v>141</v>
      </c>
      <c r="F15" s="57"/>
      <c r="G15" s="57"/>
      <c r="H15" s="54" t="s">
        <v>75</v>
      </c>
      <c r="I15" s="57"/>
      <c r="J15" s="57"/>
      <c r="K15" s="32" t="s">
        <v>107</v>
      </c>
    </row>
    <row r="16" spans="1:11" ht="90">
      <c r="A16" s="59" t="s">
        <v>108</v>
      </c>
      <c r="B16" s="59"/>
      <c r="C16" s="55" t="s">
        <v>106</v>
      </c>
      <c r="D16" s="59" t="s">
        <v>109</v>
      </c>
      <c r="E16" s="58" t="s">
        <v>139</v>
      </c>
      <c r="F16" s="58" t="s">
        <v>140</v>
      </c>
      <c r="G16" s="58"/>
      <c r="H16" s="59" t="s">
        <v>110</v>
      </c>
      <c r="I16" s="59" t="s">
        <v>111</v>
      </c>
      <c r="J16" s="58"/>
      <c r="K16" s="60" t="s">
        <v>112</v>
      </c>
    </row>
    <row r="17" spans="1:11" ht="28">
      <c r="A17" s="54" t="s">
        <v>113</v>
      </c>
      <c r="B17" s="54"/>
      <c r="C17" s="54" t="s">
        <v>72</v>
      </c>
      <c r="D17" s="54" t="s">
        <v>73</v>
      </c>
      <c r="E17" s="54" t="s">
        <v>114</v>
      </c>
      <c r="F17" s="54" t="s">
        <v>115</v>
      </c>
      <c r="G17" s="54"/>
      <c r="H17" s="61" t="s">
        <v>116</v>
      </c>
      <c r="I17" s="61" t="s">
        <v>117</v>
      </c>
      <c r="J17" s="54"/>
      <c r="K17" s="62" t="s">
        <v>118</v>
      </c>
    </row>
    <row r="20" spans="1:11">
      <c r="A20" s="63" t="s">
        <v>119</v>
      </c>
    </row>
    <row r="21" spans="1:11">
      <c r="A21" s="64" t="s">
        <v>120</v>
      </c>
      <c r="B21" s="65" t="s">
        <v>121</v>
      </c>
      <c r="C21" s="66" t="s">
        <v>122</v>
      </c>
      <c r="D21" s="65"/>
      <c r="E21" s="65"/>
    </row>
    <row r="22" spans="1:11">
      <c r="A22" s="67" t="s">
        <v>123</v>
      </c>
      <c r="B22" s="68" t="s">
        <v>124</v>
      </c>
      <c r="C22" s="69" t="s">
        <v>125</v>
      </c>
      <c r="D22" s="68"/>
      <c r="E22" s="68"/>
    </row>
    <row r="23" spans="1:11">
      <c r="A23" s="67" t="s">
        <v>126</v>
      </c>
      <c r="B23" s="68" t="s">
        <v>127</v>
      </c>
      <c r="C23" s="69" t="s">
        <v>128</v>
      </c>
      <c r="D23" s="68"/>
      <c r="E23" s="68"/>
    </row>
    <row r="24" spans="1:11" ht="30">
      <c r="A24" s="67" t="s">
        <v>129</v>
      </c>
      <c r="B24" s="68" t="s">
        <v>130</v>
      </c>
      <c r="C24" s="69" t="s">
        <v>131</v>
      </c>
      <c r="D24" s="68"/>
      <c r="E24" s="68"/>
    </row>
    <row r="25" spans="1:11">
      <c r="A25" s="67" t="s">
        <v>132</v>
      </c>
      <c r="B25" s="68" t="s">
        <v>133</v>
      </c>
      <c r="C25" s="69" t="s">
        <v>134</v>
      </c>
      <c r="D25" s="68"/>
      <c r="E25" s="68"/>
    </row>
    <row r="26" spans="1:11" ht="60">
      <c r="A26" s="67" t="s">
        <v>135</v>
      </c>
      <c r="B26" s="68" t="s">
        <v>136</v>
      </c>
      <c r="C26" s="69" t="s">
        <v>137</v>
      </c>
      <c r="D26" s="68"/>
      <c r="E26" s="68"/>
    </row>
  </sheetData>
  <mergeCells count="8">
    <mergeCell ref="G1:G2"/>
    <mergeCell ref="H1:J1"/>
    <mergeCell ref="A1:A2"/>
    <mergeCell ref="B1:B2"/>
    <mergeCell ref="C1:C2"/>
    <mergeCell ref="D1:D2"/>
    <mergeCell ref="E1:E2"/>
    <mergeCell ref="F1:F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Andrea Constanza Perdomo Pedraza</cp:lastModifiedBy>
  <dcterms:created xsi:type="dcterms:W3CDTF">2014-07-01T23:43:25Z</dcterms:created>
  <dcterms:modified xsi:type="dcterms:W3CDTF">2015-05-02T12:14:53Z</dcterms:modified>
</cp:coreProperties>
</file>