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Copia\JOHANNA\Documents\Documents\Matematicas\fuentes\contenidos\grado04\guion01\"/>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F11" i="1"/>
  <c r="G11" i="1"/>
  <c r="I11" i="1"/>
  <c r="H11" i="1"/>
  <c r="F12" i="1"/>
  <c r="G12" i="1"/>
  <c r="I12" i="1"/>
  <c r="H12" i="1"/>
  <c r="F13" i="1"/>
  <c r="G13" i="1"/>
  <c r="I13" i="1"/>
  <c r="H13" i="1"/>
  <c r="F14" i="1"/>
  <c r="G14" i="1"/>
  <c r="I14" i="1"/>
  <c r="H14" i="1"/>
  <c r="A15"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F10"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0" i="1"/>
  <c r="G10" i="1"/>
</calcChain>
</file>

<file path=xl/sharedStrings.xml><?xml version="1.0" encoding="utf-8"?>
<sst xmlns="http://schemas.openxmlformats.org/spreadsheetml/2006/main" count="263" uniqueCount="171">
  <si>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</si>
  <si>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</si>
  <si>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</si>
  <si>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</si>
  <si>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</si>
  <si>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</si>
  <si>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</si>
  <si>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</si>
  <si>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</si>
  <si>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</si>
  <si>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</si>
  <si>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</si>
  <si>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</si>
  <si>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</si>
  <si>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</si>
  <si>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</si>
  <si>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</si>
  <si>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</si>
  <si>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</si>
  <si>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</si>
  <si>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</si>
  <si>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</si>
  <si>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</si>
  <si>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</si>
  <si>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</si>
  <si>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</si>
  <si>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</si>
  <si>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</si>
  <si>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</si>
  <si>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</si>
  <si>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</si>
  <si>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</si>
  <si>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</si>
  <si>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</si>
  <si>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</si>
  <si>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</si>
  <si>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</si>
  <si>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</si>
  <si>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</si>
  <si>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</si>
  <si>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</si>
  <si>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</si>
  <si>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</si>
  <si>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</si>
  <si>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</si>
  <si>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</si>
  <si>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</si>
  <si>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</si>
  <si>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</si>
  <si>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</si>
  <si>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</si>
  <si>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</si>
  <si>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</si>
  <si>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</si>
  <si>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</si>
  <si>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</si>
  <si>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</si>
  <si>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</si>
  <si>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</si>
  <si>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</si>
  <si>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</si>
  <si>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</si>
  <si>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</si>
  <si>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</si>
  <si>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</si>
  <si>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</si>
  <si>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</si>
  <si>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</si>
  <si>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</si>
  <si>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</si>
  <si>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</si>
  <si>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</si>
  <si>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</si>
  <si>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</si>
  <si>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</si>
  <si>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</si>
  <si>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</si>
  <si>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</si>
  <si>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</si>
  <si>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</si>
  <si>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</si>
  <si>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</si>
  <si>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</si>
  <si>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</si>
  <si>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</si>
  <si>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</si>
  <si>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</si>
  <si>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</si>
  <si>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</si>
  <si>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</si>
  <si>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</si>
  <si>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</si>
  <si>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</si>
  <si>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</si>
  <si>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</si>
  <si>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</si>
  <si>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</si>
  <si>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</si>
  <si>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</si>
  <si>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</si>
  <si>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</si>
  <si>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</si>
  <si>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</si>
  <si>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</si>
  <si>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</si>
  <si>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</si>
  <si>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</si>
  <si>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</si>
  <si>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</si>
  <si>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</si>
  <si>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</si>
  <si>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</si>
  <si>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</si>
  <si>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</si>
  <si>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</si>
  <si>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</si>
  <si>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</si>
  <si>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</si>
  <si>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</si>
  <si>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</si>
  <si>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</si>
  <si>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</si>
  <si>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</si>
  <si>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</si>
  <si>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</si>
  <si>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</si>
  <si>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</si>
  <si>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</si>
  <si>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</si>
  <si>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</si>
  <si>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</si>
  <si>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</si>
  <si>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</si>
  <si>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</si>
  <si>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</si>
  <si>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</si>
  <si>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</si>
  <si>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</si>
  <si>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</si>
  <si>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</si>
  <si>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</si>
  <si>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</si>
  <si>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</si>
  <si>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</si>
  <si>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</si>
  <si>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</si>
  <si>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</si>
  <si>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Cuaderno de Estudio</t>
  </si>
  <si>
    <t>MA_04_01_CO</t>
  </si>
  <si>
    <t>Johanna Montejo Rozo</t>
  </si>
  <si>
    <t>Ilustración</t>
  </si>
  <si>
    <t>IMG02</t>
  </si>
  <si>
    <t>IMG03</t>
  </si>
  <si>
    <t>IMG04</t>
  </si>
  <si>
    <t>Conjunto de las letras de la palabra “abuelito”, representados con diagramas de Venn con la etiqueta “P”. Dentro del óvalo del conjunto P, debe aparecer un óvalo que encierre todas las vocales, identificado con la etiqueta “V”</t>
  </si>
  <si>
    <t>IMG05</t>
  </si>
  <si>
    <t>Conjuntos</t>
  </si>
  <si>
    <t>IMG07</t>
  </si>
  <si>
    <t>IMG08</t>
  </si>
  <si>
    <t xml:space="preserve">La Imagen de los conjuntos M y S representados con diagramas de Venn, teniendo en cuenta la diferencia S – M. </t>
  </si>
  <si>
    <t>La Imagen de los conjuntos M y S representados con diagramas de Venn, teniendo en cuenta la diferencia M – S.</t>
  </si>
  <si>
    <t xml:space="preserve">La Imagen de los conjuntos H y N representados con diagramas de Venn, teniendo en cuenta la intersección que hay entre ellos. </t>
  </si>
  <si>
    <t xml:space="preserve">La Imagen de los conjuntos P e I representados con diagramas de Venn, teniendo en cuenta la unión que hay entre ellos. </t>
  </si>
  <si>
    <t>Conjunto de frutas verdes (peras, manzanas verdes, uvas verdes y limones) con la etiqueta del nombre “F” (la letra F debe ser en mayúscula). 
La imagen del grupo de frutas verdes fue tomada de Shutterstock 12946990</t>
  </si>
  <si>
    <t>Conjunto de números pares del 2 al 18 representado en diagrama de Venn, es decir dentro de un círculo u óvalo con la etiqueta del nombre “P” (la letra P debe ser en mayúscula)</t>
  </si>
  <si>
    <t>(Ver la imagen en  Observaciones, última columna de esta tabla)</t>
  </si>
  <si>
    <t>Ver la imagen en  Observaciones, última columna de esta tabla</t>
  </si>
  <si>
    <t>12946990
(Ver la imagen en  Observaciones, última columna de esta tabla)</t>
  </si>
  <si>
    <t xml:space="preserve">El número 4 dentro de un óvalo (representación gráfica de diagrama de Venn), con la etiqueta “S” </t>
  </si>
  <si>
    <t>IMG09</t>
  </si>
  <si>
    <t>La Imagen de los conjuntos M y S representados con diagramas de Venn, teniendo en cuenta la diferencia M – S. La Imagen de los conjuntos M y S representados con diagramas de Venn, teniendo en cuenta la diferencia S – 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</si>
</sst>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horizontal="lef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22" fillId="0" borderId="5" xfId="0" applyFont="1" applyBorder="1" applyAlignment="1">
      <alignmen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14" fillId="0" borderId="5" xfId="0" applyFont="1" applyBorder="1" applyAlignment="1">
      <alignment vertical="center" wrapText="1"/>
    </xf>
    <xf numFmtId="0" fontId="7" fillId="0" borderId="5" xfId="0" applyFont="1" applyBorder="1" applyAlignment="1">
      <alignment horizontal="left"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9" fillId="0" borderId="5"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676275</xdr:colOff>
          <xdr:row>9</xdr:row>
          <xdr:rowOff>219075</xdr:rowOff>
        </xdr:from>
        <xdr:to>
          <xdr:col>10</xdr:col>
          <xdr:colOff>3819525</xdr:colOff>
          <xdr:row>9</xdr:row>
          <xdr:rowOff>2228850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1504950</xdr:colOff>
          <xdr:row>10</xdr:row>
          <xdr:rowOff>47625</xdr:rowOff>
        </xdr:from>
        <xdr:to>
          <xdr:col>10</xdr:col>
          <xdr:colOff>2914650</xdr:colOff>
          <xdr:row>10</xdr:row>
          <xdr:rowOff>1381125</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1209675</xdr:colOff>
          <xdr:row>11</xdr:row>
          <xdr:rowOff>28575</xdr:rowOff>
        </xdr:from>
        <xdr:to>
          <xdr:col>10</xdr:col>
          <xdr:colOff>3552825</xdr:colOff>
          <xdr:row>11</xdr:row>
          <xdr:rowOff>1695450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971550</xdr:colOff>
          <xdr:row>12</xdr:row>
          <xdr:rowOff>38100</xdr:rowOff>
        </xdr:from>
        <xdr:to>
          <xdr:col>10</xdr:col>
          <xdr:colOff>3819525</xdr:colOff>
          <xdr:row>12</xdr:row>
          <xdr:rowOff>1990725</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1609725</xdr:colOff>
          <xdr:row>13</xdr:row>
          <xdr:rowOff>266700</xdr:rowOff>
        </xdr:from>
        <xdr:to>
          <xdr:col>10</xdr:col>
          <xdr:colOff>3200400</xdr:colOff>
          <xdr:row>13</xdr:row>
          <xdr:rowOff>1257300</xdr:rowOff>
        </xdr:to>
        <xdr:sp macro="" textlink="">
          <xdr:nvSpPr>
            <xdr:cNvPr id="2059" name="Object 11" hidden="1">
              <a:extLst>
                <a:ext uri="{63B3BB69-23CF-44E3-9099-C40C66FF867C}">
                  <a14:compatExt spid="_x0000_s205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1495425</xdr:colOff>
          <xdr:row>14</xdr:row>
          <xdr:rowOff>152400</xdr:rowOff>
        </xdr:from>
        <xdr:to>
          <xdr:col>10</xdr:col>
          <xdr:colOff>3343275</xdr:colOff>
          <xdr:row>14</xdr:row>
          <xdr:rowOff>1304925</xdr:rowOff>
        </xdr:to>
        <xdr:sp macro="" textlink="">
          <xdr:nvSpPr>
            <xdr:cNvPr id="2060" name="Object 12" hidden="1">
              <a:extLst>
                <a:ext uri="{63B3BB69-23CF-44E3-9099-C40C66FF867C}">
                  <a14:compatExt spid="_x0000_s206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1504950</xdr:colOff>
          <xdr:row>15</xdr:row>
          <xdr:rowOff>57150</xdr:rowOff>
        </xdr:from>
        <xdr:to>
          <xdr:col>10</xdr:col>
          <xdr:colOff>3314700</xdr:colOff>
          <xdr:row>15</xdr:row>
          <xdr:rowOff>1171575</xdr:rowOff>
        </xdr:to>
        <xdr:sp macro="" textlink="">
          <xdr:nvSpPr>
            <xdr:cNvPr id="2061" name="Object 13" hidden="1">
              <a:extLst>
                <a:ext uri="{63B3BB69-23CF-44E3-9099-C40C66FF867C}">
                  <a14:compatExt spid="_x0000_s206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1476375</xdr:colOff>
          <xdr:row>16</xdr:row>
          <xdr:rowOff>57150</xdr:rowOff>
        </xdr:from>
        <xdr:to>
          <xdr:col>10</xdr:col>
          <xdr:colOff>3286125</xdr:colOff>
          <xdr:row>16</xdr:row>
          <xdr:rowOff>1190625</xdr:rowOff>
        </xdr:to>
        <xdr:sp macro="" textlink="">
          <xdr:nvSpPr>
            <xdr:cNvPr id="2063" name="Object 15" hidden="1">
              <a:extLst>
                <a:ext uri="{63B3BB69-23CF-44E3-9099-C40C66FF867C}">
                  <a14:compatExt spid="_x0000_s206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152400</xdr:colOff>
          <xdr:row>17</xdr:row>
          <xdr:rowOff>57150</xdr:rowOff>
        </xdr:from>
        <xdr:to>
          <xdr:col>10</xdr:col>
          <xdr:colOff>4581525</xdr:colOff>
          <xdr:row>17</xdr:row>
          <xdr:rowOff>1695450</xdr:rowOff>
        </xdr:to>
        <xdr:sp macro="" textlink="">
          <xdr:nvSpPr>
            <xdr:cNvPr id="2065" name="Object 17" hidden="1">
              <a:extLst>
                <a:ext uri="{63B3BB69-23CF-44E3-9099-C40C66FF867C}">
                  <a14:compatExt spid="_x0000_s206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5" Type="http://schemas.openxmlformats.org/officeDocument/2006/relationships/image" Target="../media/image6.png"/><Relationship Id="rId10" Type="http://schemas.openxmlformats.org/officeDocument/2006/relationships/oleObject" Target="../embeddings/oleObject4.bin"/><Relationship Id="rId19" Type="http://schemas.openxmlformats.org/officeDocument/2006/relationships/image" Target="../media/image8.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D18" sqref="D18"/>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61.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94" t="s">
        <v>22</v>
      </c>
      <c r="D2" s="95"/>
      <c r="F2" s="87" t="s">
        <v>1</v>
      </c>
      <c r="G2" s="88"/>
      <c r="H2" s="54"/>
      <c r="I2" s="54"/>
      <c r="J2" s="16"/>
    </row>
    <row r="3" spans="1:16" ht="15.75" x14ac:dyDescent="0.25">
      <c r="A3" s="1"/>
      <c r="B3" s="4" t="s">
        <v>9</v>
      </c>
      <c r="C3" s="96">
        <v>4</v>
      </c>
      <c r="D3" s="97"/>
      <c r="F3" s="89"/>
      <c r="G3" s="90"/>
      <c r="H3" s="54"/>
      <c r="I3" s="54"/>
      <c r="J3" s="16"/>
    </row>
    <row r="4" spans="1:16" ht="16.5" x14ac:dyDescent="0.3">
      <c r="A4" s="1"/>
      <c r="B4" s="4" t="s">
        <v>55</v>
      </c>
      <c r="C4" s="98" t="s">
        <v>156</v>
      </c>
      <c r="D4" s="97"/>
      <c r="E4" s="5"/>
      <c r="F4" s="53" t="s">
        <v>56</v>
      </c>
      <c r="G4" s="52" t="s">
        <v>147</v>
      </c>
      <c r="H4" s="54"/>
      <c r="I4" s="54"/>
      <c r="J4" s="16"/>
      <c r="K4" s="16"/>
    </row>
    <row r="5" spans="1:16" ht="16.5" thickBot="1" x14ac:dyDescent="0.3">
      <c r="A5" s="1"/>
      <c r="B5" s="6" t="s">
        <v>2</v>
      </c>
      <c r="C5" s="99" t="s">
        <v>149</v>
      </c>
      <c r="D5" s="100"/>
      <c r="E5" s="5"/>
      <c r="F5" s="51" t="str">
        <f>IF(G4="Recurso","Motor del recurso","")</f>
        <v/>
      </c>
      <c r="G5" s="51" t="s">
        <v>103</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148</v>
      </c>
      <c r="D7" s="37" t="s">
        <v>40</v>
      </c>
      <c r="F7" s="1"/>
      <c r="G7" s="1"/>
      <c r="H7" s="1"/>
      <c r="I7" s="1"/>
      <c r="J7" s="16"/>
      <c r="K7" s="16"/>
    </row>
    <row r="8" spans="1:16" s="9" customFormat="1" ht="16.5" thickBot="1" x14ac:dyDescent="0.3">
      <c r="A8" s="10"/>
      <c r="B8" s="10"/>
      <c r="C8" s="10"/>
      <c r="D8" s="11"/>
      <c r="E8" s="11"/>
      <c r="F8" s="91" t="s">
        <v>63</v>
      </c>
      <c r="G8" s="92"/>
      <c r="H8" s="92"/>
      <c r="I8" s="93"/>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82" t="s">
        <v>8</v>
      </c>
    </row>
    <row r="10" spans="1:16" s="12" customFormat="1" ht="194.65" customHeight="1" x14ac:dyDescent="0.25">
      <c r="A10" s="13" t="str">
        <f>IF(OR(B10&lt;&gt;"",J10&lt;&gt;""),"IMG01","")</f>
        <v>IMG01</v>
      </c>
      <c r="B10" s="78" t="s">
        <v>167</v>
      </c>
      <c r="C10" s="26" t="str">
        <f>IF(OR(B10&lt;&gt;"",J10&lt;&gt;""),IF($G$4="Recurso",CONCATENATE($G$4," ",$G$5),$G$4),"")</f>
        <v>Cuaderno de Estudio</v>
      </c>
      <c r="D10" s="77" t="s">
        <v>150</v>
      </c>
      <c r="E10" s="14" t="s">
        <v>146</v>
      </c>
      <c r="F10" s="14" t="str">
        <f>IF(OR(B10&lt;&gt;"",J10&lt;&gt;""),CONCATENATE($C$7,"_",$A10,IF($G$4="Cuaderno de Estudio","_small",CONCATENATE(IF(I10="","","n"),IF(LEFT($G$5,1)="F",".jpg",".png")))),"")</f>
        <v>MA_04_01_CO_IMG01_small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MA_04_01_CO_IMG01_zoom</v>
      </c>
      <c r="I10" s="14" t="str">
        <f>IF(OR(B10&lt;&gt;"",J10&lt;&gt;""),IF($G$4="Recurso",IF(LEFT($G$5,1)="M",VLOOKUP($G$5,'Definición técnica de imagenes'!$A$3:$G$17,6,FALSE),IF($G$5="F1","","")),'Definición técnica de imagenes'!$F$16),"")</f>
        <v>800 x 600 px</v>
      </c>
      <c r="J10" s="77" t="s">
        <v>163</v>
      </c>
      <c r="K10" s="83"/>
    </row>
    <row r="11" spans="1:16" s="12" customFormat="1" ht="116.45" customHeight="1" x14ac:dyDescent="0.25">
      <c r="A11" s="79" t="s">
        <v>151</v>
      </c>
      <c r="B11" s="80" t="s">
        <v>165</v>
      </c>
      <c r="C11" s="26" t="str">
        <f t="shared" ref="C11:C22" si="0">IF(OR(B11&lt;&gt;"",J11&lt;&gt;""),IF($G$4="Recurso",CONCATENATE($G$4," ",$G$5),$G$4),"")</f>
        <v>Cuaderno de Estudio</v>
      </c>
      <c r="D11" s="77" t="s">
        <v>150</v>
      </c>
      <c r="E11" s="14" t="s">
        <v>146</v>
      </c>
      <c r="F11" s="14" t="str">
        <f t="shared" ref="F11:F74" si="1">IF(OR(B11&lt;&gt;"",J11&lt;&gt;""),CONCATENATE($C$7,"_",$A11,IF($G$4="Cuaderno de Estudio","_small",CONCATENATE(IF(I11="","","n"),IF(LEFT($G$5,1)="F",".jpg",".png")))),"")</f>
        <v>MA_04_01_CO_IMG02_small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MA_04_01_CO_IMG02_zoom</v>
      </c>
      <c r="I11" s="14" t="str">
        <f>IF(OR(B11&lt;&gt;"",J11&lt;&gt;""),IF($G$4="Recurso",IF(LEFT($G$5,1)="M",VLOOKUP($G$5,'Definición técnica de imagenes'!$A$3:$G$17,6,FALSE),IF($G$5="F1","","")),'Definición técnica de imagenes'!$F$16),"")</f>
        <v>800 x 600 px</v>
      </c>
      <c r="J11" s="80" t="s">
        <v>164</v>
      </c>
      <c r="K11" s="83"/>
    </row>
    <row r="12" spans="1:16" s="12" customFormat="1" ht="139.9" customHeight="1" x14ac:dyDescent="0.25">
      <c r="A12" s="79" t="s">
        <v>152</v>
      </c>
      <c r="B12" s="80" t="s">
        <v>165</v>
      </c>
      <c r="C12" s="26" t="str">
        <f t="shared" si="0"/>
        <v>Cuaderno de Estudio</v>
      </c>
      <c r="D12" s="77" t="s">
        <v>150</v>
      </c>
      <c r="E12" s="77" t="s">
        <v>146</v>
      </c>
      <c r="F12" s="14" t="str">
        <f t="shared" si="1"/>
        <v>MA_04_01_CO_IMG03_small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MA_04_01_CO_IMG03_zoom</v>
      </c>
      <c r="I12" s="14" t="str">
        <f>IF(OR(B12&lt;&gt;"",J12&lt;&gt;""),IF($G$4="Recurso",IF(LEFT($G$5,1)="M",VLOOKUP($G$5,'Definición técnica de imagenes'!$A$3:$G$17,6,FALSE),IF($G$5="F1","","")),'Definición técnica de imagenes'!$F$16),"")</f>
        <v>800 x 600 px</v>
      </c>
      <c r="J12" s="80" t="s">
        <v>154</v>
      </c>
      <c r="K12" s="83"/>
    </row>
    <row r="13" spans="1:16" s="12" customFormat="1" ht="177" customHeight="1" x14ac:dyDescent="0.25">
      <c r="A13" s="79" t="s">
        <v>153</v>
      </c>
      <c r="B13" s="80" t="s">
        <v>165</v>
      </c>
      <c r="C13" s="26" t="str">
        <f t="shared" si="0"/>
        <v>Cuaderno de Estudio</v>
      </c>
      <c r="D13" s="77" t="s">
        <v>150</v>
      </c>
      <c r="E13" s="77" t="s">
        <v>146</v>
      </c>
      <c r="F13" s="14" t="str">
        <f t="shared" si="1"/>
        <v>MA_04_01_CO_IMG04_small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MA_04_01_CO_IMG04_zoom</v>
      </c>
      <c r="I13" s="14" t="str">
        <f>IF(OR(B13&lt;&gt;"",J13&lt;&gt;""),IF($G$4="Recurso",IF(LEFT($G$5,1)="M",VLOOKUP($G$5,'Definición técnica de imagenes'!$A$3:$G$17,6,FALSE),IF($G$5="F1","","")),'Definición técnica de imagenes'!$F$16),"")</f>
        <v>800 x 600 px</v>
      </c>
      <c r="J13" s="84" t="s">
        <v>168</v>
      </c>
      <c r="K13" s="83"/>
    </row>
    <row r="14" spans="1:16" s="12" customFormat="1" ht="112.5" customHeight="1" x14ac:dyDescent="0.25">
      <c r="A14" s="79" t="s">
        <v>155</v>
      </c>
      <c r="B14" s="80" t="s">
        <v>165</v>
      </c>
      <c r="C14" s="26" t="str">
        <f t="shared" si="0"/>
        <v>Cuaderno de Estudio</v>
      </c>
      <c r="D14" s="77" t="s">
        <v>150</v>
      </c>
      <c r="E14" s="77" t="s">
        <v>146</v>
      </c>
      <c r="F14" s="14" t="str">
        <f t="shared" si="1"/>
        <v>MA_04_01_CO_IMG05_small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MA_04_01_CO_IMG05_zoom</v>
      </c>
      <c r="I14" s="14" t="str">
        <f>IF(OR(B14&lt;&gt;"",J14&lt;&gt;""),IF($G$4="Recurso",IF(LEFT($G$5,1)="M",VLOOKUP($G$5,'Definición técnica de imagenes'!$A$3:$G$17,6,FALSE),IF($G$5="F1","","")),'Definición técnica de imagenes'!$F$16),"")</f>
        <v>800 x 600 px</v>
      </c>
      <c r="J14" s="85" t="s">
        <v>162</v>
      </c>
      <c r="K14" s="83"/>
    </row>
    <row r="15" spans="1:16" s="12" customFormat="1" ht="115.5" customHeight="1" x14ac:dyDescent="0.25">
      <c r="A15" s="13" t="str">
        <f t="shared" ref="A15:A30" si="3">IF(OR(B15&lt;&gt;"",J15&lt;&gt;""),CONCATENATE(LEFT(A14,3),IF(MID(A14,4,2)+1&lt;10,CONCATENATE("0",MID(A14,4,2)+1))),"")</f>
        <v>IMG06</v>
      </c>
      <c r="B15" s="80" t="s">
        <v>165</v>
      </c>
      <c r="C15" s="26" t="str">
        <f t="shared" si="0"/>
        <v>Cuaderno de Estudio</v>
      </c>
      <c r="D15" s="77" t="s">
        <v>150</v>
      </c>
      <c r="E15" s="77" t="s">
        <v>146</v>
      </c>
      <c r="F15" s="14" t="str">
        <f t="shared" si="1"/>
        <v>MA_04_01_CO_IMG06_small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MA_04_01_CO_IMG06_zoom</v>
      </c>
      <c r="I15" s="14" t="str">
        <f>IF(OR(B15&lt;&gt;"",J15&lt;&gt;""),IF($G$4="Recurso",IF(LEFT($G$5,1)="M",VLOOKUP($G$5,'Definición técnica de imagenes'!$A$3:$G$17,6,FALSE),IF($G$5="F1","","")),'Definición técnica de imagenes'!$F$16),"")</f>
        <v>800 x 600 px</v>
      </c>
      <c r="J15" s="81" t="s">
        <v>161</v>
      </c>
      <c r="K15" s="83"/>
    </row>
    <row r="16" spans="1:16" s="12" customFormat="1" ht="105" customHeight="1" x14ac:dyDescent="0.25">
      <c r="A16" s="79" t="s">
        <v>157</v>
      </c>
      <c r="B16" s="80" t="s">
        <v>166</v>
      </c>
      <c r="C16" s="26" t="str">
        <f t="shared" si="0"/>
        <v>Cuaderno de Estudio</v>
      </c>
      <c r="D16" s="77" t="s">
        <v>150</v>
      </c>
      <c r="E16" s="77" t="s">
        <v>146</v>
      </c>
      <c r="F16" s="14" t="str">
        <f t="shared" si="1"/>
        <v>MA_04_01_CO_IMG07_small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MA_04_01_CO_IMG07_zoom</v>
      </c>
      <c r="I16" s="14" t="str">
        <f>IF(OR(B16&lt;&gt;"",J16&lt;&gt;""),IF($G$4="Recurso",IF(LEFT($G$5,1)="M",VLOOKUP($G$5,'Definición técnica de imagenes'!$A$3:$G$17,6,FALSE),IF($G$5="F1","","")),'Definición técnica de imagenes'!$F$16),"")</f>
        <v>800 x 600 px</v>
      </c>
      <c r="J16" s="81" t="s">
        <v>160</v>
      </c>
      <c r="K16" s="83"/>
    </row>
    <row r="17" spans="1:11" s="12" customFormat="1" ht="103.5" customHeight="1" x14ac:dyDescent="0.25">
      <c r="A17" s="79" t="s">
        <v>158</v>
      </c>
      <c r="B17" s="80" t="s">
        <v>165</v>
      </c>
      <c r="C17" s="26" t="str">
        <f t="shared" si="0"/>
        <v>Cuaderno de Estudio</v>
      </c>
      <c r="D17" s="77" t="s">
        <v>150</v>
      </c>
      <c r="E17" s="77" t="s">
        <v>146</v>
      </c>
      <c r="F17" s="14" t="str">
        <f t="shared" si="1"/>
        <v>MA_04_01_CO_IMG08_small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MA_04_01_CO_IMG08_zoom</v>
      </c>
      <c r="I17" s="14" t="str">
        <f>IF(OR(B17&lt;&gt;"",J17&lt;&gt;""),IF($G$4="Recurso",IF(LEFT($G$5,1)="M",VLOOKUP($G$5,'Definición técnica de imagenes'!$A$3:$G$17,6,FALSE),IF($G$5="F1","","")),'Definición técnica de imagenes'!$F$16),"")</f>
        <v>800 x 600 px</v>
      </c>
      <c r="J17" s="81" t="s">
        <v>159</v>
      </c>
      <c r="K17" s="83"/>
    </row>
    <row r="18" spans="1:11" s="12" customFormat="1" ht="141" customHeight="1" x14ac:dyDescent="0.25">
      <c r="A18" s="79" t="s">
        <v>169</v>
      </c>
      <c r="B18" s="80" t="s">
        <v>165</v>
      </c>
      <c r="C18" s="26" t="str">
        <f t="shared" si="0"/>
        <v>Cuaderno de Estudio</v>
      </c>
      <c r="D18" s="14" t="s">
        <v>150</v>
      </c>
      <c r="E18" s="14" t="s">
        <v>146</v>
      </c>
      <c r="F18" s="14" t="str">
        <f t="shared" si="1"/>
        <v>MA_04_01_CO_IMG09_small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MA_04_01_CO_IMG09_zoom</v>
      </c>
      <c r="I18" s="14" t="str">
        <f>IF(OR(B18&lt;&gt;"",J18&lt;&gt;""),IF($G$4="Recurso",IF(LEFT($G$5,1)="M",VLOOKUP($G$5,'Definición técnica de imagenes'!$A$3:$G$17,6,FALSE),IF($G$5="F1","","")),'Definición técnica de imagenes'!$F$16),"")</f>
        <v>800 x 600 px</v>
      </c>
      <c r="J18" s="86" t="s">
        <v>170</v>
      </c>
      <c r="K18" s="83"/>
    </row>
    <row r="19" spans="1:11" s="12" customFormat="1" ht="14.25" x14ac:dyDescent="0.3">
      <c r="A19" s="13" t="str">
        <f t="shared" si="3"/>
        <v/>
      </c>
      <c r="B19" s="33"/>
      <c r="C19" s="26"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2"/>
      <c r="K19" s="35"/>
    </row>
    <row r="20" spans="1:11" s="12" customFormat="1" x14ac:dyDescent="0.25">
      <c r="A20" s="13" t="str">
        <f t="shared" si="3"/>
        <v/>
      </c>
      <c r="B20" s="27"/>
      <c r="C20" s="26"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28"/>
      <c r="C21" s="26"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29"/>
      <c r="C22" s="26"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7"/>
      <c r="C23" s="27"/>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6"/>
      <c r="C24" s="26"/>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7"/>
      <c r="C25" s="27"/>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7"/>
      <c r="C26" s="27"/>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6"/>
      <c r="C28" s="26"/>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7"/>
      <c r="C30" s="27"/>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6"/>
      <c r="C35" s="26"/>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0"/>
      <c r="C36" s="30"/>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6"/>
      <c r="C37" s="26"/>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1"/>
      <c r="C38" s="31"/>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6"/>
      <c r="C39" s="26"/>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6"/>
      <c r="C40" s="26"/>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6"/>
      <c r="C41" s="26"/>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6"/>
      <c r="C42" s="26"/>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6"/>
      <c r="C43" s="26"/>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6"/>
      <c r="C44" s="26"/>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6"/>
      <c r="C45" s="26"/>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6"/>
      <c r="C46" s="26"/>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6"/>
      <c r="C47" s="26"/>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6"/>
      <c r="C48" s="26"/>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6"/>
      <c r="C49" s="26"/>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6"/>
      <c r="C50" s="26"/>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6"/>
      <c r="C51" s="26"/>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6"/>
      <c r="C52" s="26"/>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6"/>
      <c r="C53" s="26"/>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6"/>
      <c r="C54" s="26"/>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6"/>
      <c r="C55" s="26"/>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6"/>
      <c r="C56" s="26"/>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6"/>
      <c r="C57" s="26"/>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6"/>
      <c r="C58" s="26"/>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6"/>
      <c r="C59" s="26"/>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6"/>
      <c r="C60" s="26"/>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6"/>
      <c r="C61" s="26"/>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676275</xdr:colOff>
                <xdr:row>9</xdr:row>
                <xdr:rowOff>219075</xdr:rowOff>
              </from>
              <to>
                <xdr:col>10</xdr:col>
                <xdr:colOff>3819525</xdr:colOff>
                <xdr:row>9</xdr:row>
                <xdr:rowOff>2228850</xdr:rowOff>
              </to>
            </anchor>
          </objectPr>
        </oleObject>
      </mc:Choice>
      <mc:Fallback>
        <oleObject progId="PBrush" shapeId="2053" r:id="rId4"/>
      </mc:Fallback>
    </mc:AlternateContent>
    <mc:AlternateContent xmlns:mc="http://schemas.openxmlformats.org/markup-compatibility/2006">
      <mc:Choice Requires="x14">
        <oleObject progId="PBrush" shapeId="2054" r:id="rId6">
          <objectPr defaultSize="0" r:id="rId7">
            <anchor moveWithCells="1" sizeWithCells="1">
              <from>
                <xdr:col>10</xdr:col>
                <xdr:colOff>1504950</xdr:colOff>
                <xdr:row>10</xdr:row>
                <xdr:rowOff>47625</xdr:rowOff>
              </from>
              <to>
                <xdr:col>10</xdr:col>
                <xdr:colOff>2914650</xdr:colOff>
                <xdr:row>10</xdr:row>
                <xdr:rowOff>1381125</xdr:rowOff>
              </to>
            </anchor>
          </objectPr>
        </oleObject>
      </mc:Choice>
      <mc:Fallback>
        <oleObject progId="PBrush" shapeId="2054" r:id="rId6"/>
      </mc:Fallback>
    </mc:AlternateContent>
    <mc:AlternateContent xmlns:mc="http://schemas.openxmlformats.org/markup-compatibility/2006">
      <mc:Choice Requires="x14">
        <oleObject progId="PBrush" shapeId="2056" r:id="rId8">
          <objectPr defaultSize="0" autoPict="0" r:id="rId9">
            <anchor moveWithCells="1" sizeWithCells="1">
              <from>
                <xdr:col>10</xdr:col>
                <xdr:colOff>1209675</xdr:colOff>
                <xdr:row>11</xdr:row>
                <xdr:rowOff>28575</xdr:rowOff>
              </from>
              <to>
                <xdr:col>10</xdr:col>
                <xdr:colOff>3552825</xdr:colOff>
                <xdr:row>11</xdr:row>
                <xdr:rowOff>1695450</xdr:rowOff>
              </to>
            </anchor>
          </objectPr>
        </oleObject>
      </mc:Choice>
      <mc:Fallback>
        <oleObject progId="PBrush" shapeId="2056" r:id="rId8"/>
      </mc:Fallback>
    </mc:AlternateContent>
    <mc:AlternateContent xmlns:mc="http://schemas.openxmlformats.org/markup-compatibility/2006">
      <mc:Choice Requires="x14">
        <oleObject progId="PBrush" shapeId="2058" r:id="rId10">
          <objectPr defaultSize="0" r:id="rId11">
            <anchor moveWithCells="1" sizeWithCells="1">
              <from>
                <xdr:col>10</xdr:col>
                <xdr:colOff>971550</xdr:colOff>
                <xdr:row>12</xdr:row>
                <xdr:rowOff>38100</xdr:rowOff>
              </from>
              <to>
                <xdr:col>10</xdr:col>
                <xdr:colOff>3819525</xdr:colOff>
                <xdr:row>12</xdr:row>
                <xdr:rowOff>1990725</xdr:rowOff>
              </to>
            </anchor>
          </objectPr>
        </oleObject>
      </mc:Choice>
      <mc:Fallback>
        <oleObject progId="PBrush" shapeId="2058" r:id="rId10"/>
      </mc:Fallback>
    </mc:AlternateContent>
    <mc:AlternateContent xmlns:mc="http://schemas.openxmlformats.org/markup-compatibility/2006">
      <mc:Choice Requires="x14">
        <oleObject progId="PBrush" shapeId="2059" r:id="rId12">
          <objectPr defaultSize="0" autoPict="0" r:id="rId13">
            <anchor moveWithCells="1" sizeWithCells="1">
              <from>
                <xdr:col>10</xdr:col>
                <xdr:colOff>1609725</xdr:colOff>
                <xdr:row>13</xdr:row>
                <xdr:rowOff>266700</xdr:rowOff>
              </from>
              <to>
                <xdr:col>10</xdr:col>
                <xdr:colOff>3200400</xdr:colOff>
                <xdr:row>13</xdr:row>
                <xdr:rowOff>1257300</xdr:rowOff>
              </to>
            </anchor>
          </objectPr>
        </oleObject>
      </mc:Choice>
      <mc:Fallback>
        <oleObject progId="PBrush" shapeId="2059" r:id="rId12"/>
      </mc:Fallback>
    </mc:AlternateContent>
    <mc:AlternateContent xmlns:mc="http://schemas.openxmlformats.org/markup-compatibility/2006">
      <mc:Choice Requires="x14">
        <oleObject progId="PBrush" shapeId="2060" r:id="rId14">
          <objectPr defaultSize="0" r:id="rId15">
            <anchor moveWithCells="1" sizeWithCells="1">
              <from>
                <xdr:col>10</xdr:col>
                <xdr:colOff>1495425</xdr:colOff>
                <xdr:row>14</xdr:row>
                <xdr:rowOff>152400</xdr:rowOff>
              </from>
              <to>
                <xdr:col>10</xdr:col>
                <xdr:colOff>3343275</xdr:colOff>
                <xdr:row>14</xdr:row>
                <xdr:rowOff>1304925</xdr:rowOff>
              </to>
            </anchor>
          </objectPr>
        </oleObject>
      </mc:Choice>
      <mc:Fallback>
        <oleObject progId="PBrush" shapeId="2060" r:id="rId14"/>
      </mc:Fallback>
    </mc:AlternateContent>
    <mc:AlternateContent xmlns:mc="http://schemas.openxmlformats.org/markup-compatibility/2006">
      <mc:Choice Requires="x14">
        <oleObject progId="PBrush" shapeId="2061" r:id="rId16">
          <objectPr defaultSize="0" r:id="rId17">
            <anchor moveWithCells="1" sizeWithCells="1">
              <from>
                <xdr:col>10</xdr:col>
                <xdr:colOff>1504950</xdr:colOff>
                <xdr:row>15</xdr:row>
                <xdr:rowOff>57150</xdr:rowOff>
              </from>
              <to>
                <xdr:col>10</xdr:col>
                <xdr:colOff>3314700</xdr:colOff>
                <xdr:row>15</xdr:row>
                <xdr:rowOff>1171575</xdr:rowOff>
              </to>
            </anchor>
          </objectPr>
        </oleObject>
      </mc:Choice>
      <mc:Fallback>
        <oleObject progId="PBrush" shapeId="2061" r:id="rId16"/>
      </mc:Fallback>
    </mc:AlternateContent>
    <mc:AlternateContent xmlns:mc="http://schemas.openxmlformats.org/markup-compatibility/2006">
      <mc:Choice Requires="x14">
        <oleObject progId="PBrush" shapeId="2063" r:id="rId18">
          <objectPr defaultSize="0" r:id="rId19">
            <anchor moveWithCells="1" sizeWithCells="1">
              <from>
                <xdr:col>10</xdr:col>
                <xdr:colOff>1476375</xdr:colOff>
                <xdr:row>16</xdr:row>
                <xdr:rowOff>57150</xdr:rowOff>
              </from>
              <to>
                <xdr:col>10</xdr:col>
                <xdr:colOff>3286125</xdr:colOff>
                <xdr:row>16</xdr:row>
                <xdr:rowOff>1190625</xdr:rowOff>
              </to>
            </anchor>
          </objectPr>
        </oleObject>
      </mc:Choice>
      <mc:Fallback>
        <oleObject progId="PBrush" shapeId="2063" r:id="rId18"/>
      </mc:Fallback>
    </mc:AlternateContent>
    <mc:AlternateContent xmlns:mc="http://schemas.openxmlformats.org/markup-compatibility/2006">
      <mc:Choice Requires="x14">
        <oleObject progId="PBrush" shapeId="2065" r:id="rId20">
          <objectPr defaultSize="0" r:id="rId21">
            <anchor moveWithCells="1" sizeWithCells="1">
              <from>
                <xdr:col>10</xdr:col>
                <xdr:colOff>152400</xdr:colOff>
                <xdr:row>17</xdr:row>
                <xdr:rowOff>57150</xdr:rowOff>
              </from>
              <to>
                <xdr:col>10</xdr:col>
                <xdr:colOff>4581525</xdr:colOff>
                <xdr:row>17</xdr:row>
                <xdr:rowOff>1695450</xdr:rowOff>
              </to>
            </anchor>
          </objectPr>
        </oleObject>
      </mc:Choice>
      <mc:Fallback>
        <oleObject progId="PBrush" shapeId="2065" r:id="rId20"/>
      </mc:Fallback>
    </mc:AlternateContent>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103" t="s">
        <v>39</v>
      </c>
      <c r="B1" s="104"/>
      <c r="C1" s="104"/>
      <c r="D1" s="104"/>
      <c r="E1" s="104"/>
      <c r="F1" s="105"/>
    </row>
    <row r="2" spans="1:11" x14ac:dyDescent="0.25">
      <c r="A2" s="44" t="s">
        <v>43</v>
      </c>
      <c r="B2" s="45"/>
      <c r="C2" s="106" t="s">
        <v>14</v>
      </c>
      <c r="D2" s="107"/>
      <c r="E2" s="108"/>
      <c r="F2" s="46"/>
    </row>
    <row r="3" spans="1:11" ht="63" x14ac:dyDescent="0.25">
      <c r="A3" s="47" t="s">
        <v>44</v>
      </c>
      <c r="B3" s="45"/>
      <c r="C3" s="112" t="s">
        <v>15</v>
      </c>
      <c r="D3" s="113"/>
      <c r="E3" s="114"/>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15" t="str">
        <f>CONCATENATE(H21,"_",I21,"_",J21,"_CO")</f>
        <v>LE_07_04_CO</v>
      </c>
      <c r="E5" s="116"/>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101" t="str">
        <f>CONCATENATE("SolicitudGrafica_",D5,".xls")</f>
        <v>SolicitudGrafica_LE_07_04_CO.xls</v>
      </c>
      <c r="E7" s="101"/>
      <c r="F7" s="102"/>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103" t="s">
        <v>42</v>
      </c>
      <c r="B13" s="104"/>
      <c r="C13" s="104"/>
      <c r="D13" s="104"/>
      <c r="E13" s="104"/>
      <c r="F13" s="105"/>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106" t="s">
        <v>50</v>
      </c>
      <c r="D15" s="107"/>
      <c r="E15" s="107"/>
      <c r="F15" s="108"/>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109" t="str">
        <f>CONCATENATE(H21,"_",I21,"_",J21,"_",K45)</f>
        <v>LE_07_04_REC10</v>
      </c>
      <c r="E17" s="110"/>
      <c r="F17" s="111"/>
      <c r="J17" s="36">
        <v>14</v>
      </c>
      <c r="K17" s="36">
        <v>14</v>
      </c>
    </row>
    <row r="18" spans="1:11" ht="79.5" thickBot="1" x14ac:dyDescent="0.3">
      <c r="A18" s="47" t="s">
        <v>49</v>
      </c>
      <c r="B18" s="45"/>
      <c r="C18" s="76" t="s">
        <v>145</v>
      </c>
      <c r="D18" s="101" t="str">
        <f>CONCATENATE("SolicitudGrafica_",D17,".xls")</f>
        <v>SolicitudGrafica_LE_07_04_REC10.xls</v>
      </c>
      <c r="E18" s="101"/>
      <c r="F18" s="102"/>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17" t="s">
        <v>57</v>
      </c>
      <c r="B1" s="117" t="s">
        <v>64</v>
      </c>
      <c r="C1" s="117" t="s">
        <v>65</v>
      </c>
      <c r="D1" s="117" t="s">
        <v>6</v>
      </c>
      <c r="E1" s="117" t="s">
        <v>66</v>
      </c>
      <c r="F1" s="117" t="s">
        <v>67</v>
      </c>
      <c r="G1" s="117" t="s">
        <v>68</v>
      </c>
      <c r="H1" s="118" t="s">
        <v>69</v>
      </c>
      <c r="I1" s="118"/>
      <c r="J1" s="118"/>
    </row>
    <row r="2" spans="1:11" x14ac:dyDescent="0.25">
      <c r="A2" s="117"/>
      <c r="B2" s="117"/>
      <c r="C2" s="117"/>
      <c r="D2" s="117"/>
      <c r="E2" s="117"/>
      <c r="F2" s="117"/>
      <c r="G2" s="117"/>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2015-03-06T02:16:44Z</dcterms:modified>
</cp:coreProperties>
</file>