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13" i="1"/>
  <c r="I13" i="1"/>
  <c r="F13" i="1"/>
  <c r="G13" i="1"/>
  <c r="H13" i="1"/>
  <c r="A14" i="1"/>
  <c r="I14" i="1"/>
  <c r="F14" i="1"/>
  <c r="G14" i="1"/>
  <c r="H14" i="1"/>
  <c r="I15" i="1"/>
  <c r="F15" i="1"/>
  <c r="G15" i="1"/>
  <c r="H15"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13" i="1"/>
  <c r="C14" i="1"/>
  <c r="C15" i="1"/>
  <c r="C20" i="1"/>
  <c r="C21" i="1"/>
  <c r="C22" i="1"/>
  <c r="C10" i="1"/>
  <c r="F5" i="1"/>
  <c r="I21" i="2"/>
  <c r="K45" i="2"/>
  <c r="H21" i="2"/>
  <c r="J21" i="2"/>
  <c r="D17" i="2"/>
  <c r="D5" i="2"/>
  <c r="H10" i="1"/>
  <c r="G10" i="1"/>
</calcChain>
</file>

<file path=xl/sharedStrings.xml><?xml version="1.0" encoding="utf-8"?>
<sst xmlns="http://schemas.openxmlformats.org/spreadsheetml/2006/main" count="247" uniqueCount="162">
  <si>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</si>
  <si>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</si>
  <si>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</si>
  <si>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</si>
  <si>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</si>
  <si>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</si>
  <si>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</si>
  <si>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</si>
  <si>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</si>
  <si>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</si>
  <si>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</si>
  <si>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</si>
  <si>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</si>
  <si>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</si>
  <si>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</si>
  <si>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</si>
  <si>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</si>
  <si>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</si>
  <si>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</si>
  <si>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</si>
  <si>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</si>
  <si>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</si>
  <si>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</si>
  <si>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</si>
  <si>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</si>
  <si>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</si>
  <si>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</si>
  <si>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</si>
  <si>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</si>
  <si>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</si>
  <si>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</si>
  <si>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</si>
  <si>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</si>
  <si>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</si>
  <si>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</si>
  <si>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</si>
  <si>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</si>
  <si>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</si>
  <si>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</si>
  <si>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</si>
  <si>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</si>
  <si>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</si>
  <si>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</si>
  <si>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</si>
  <si>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</si>
  <si>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</si>
  <si>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</si>
  <si>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</si>
  <si>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</si>
  <si>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</si>
  <si>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</si>
  <si>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</si>
  <si>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</si>
  <si>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</si>
  <si>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</si>
  <si>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</si>
  <si>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</si>
  <si>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</si>
  <si>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</si>
  <si>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</si>
  <si>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</si>
  <si>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</si>
  <si>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</si>
  <si>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</si>
  <si>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</si>
  <si>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</si>
  <si>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</si>
  <si>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</si>
  <si>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</si>
  <si>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</si>
  <si>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</si>
  <si>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</si>
  <si>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</si>
  <si>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</si>
  <si>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</si>
  <si>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</si>
  <si>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</si>
  <si>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</si>
  <si>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</si>
  <si>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</si>
  <si>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</si>
  <si>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</si>
  <si>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</si>
  <si>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</si>
  <si>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</si>
  <si>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</si>
  <si>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</si>
  <si>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</si>
  <si>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</si>
  <si>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</si>
  <si>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</si>
  <si>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</si>
  <si>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</si>
  <si>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</si>
  <si>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</si>
  <si>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</si>
  <si>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</si>
  <si>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</si>
  <si>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</si>
  <si>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</si>
  <si>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</si>
  <si>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</si>
  <si>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</si>
  <si>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</si>
  <si>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</si>
  <si>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</si>
  <si>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</si>
  <si>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</si>
  <si>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</si>
  <si>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</si>
  <si>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</si>
  <si>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</si>
  <si>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</si>
  <si>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</si>
  <si>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</si>
  <si>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</si>
  <si>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</si>
  <si>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</si>
  <si>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</si>
  <si>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</si>
  <si>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</si>
  <si>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</si>
  <si>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</si>
  <si>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</si>
  <si>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</si>
  <si>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</si>
  <si>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</si>
  <si>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</si>
  <si>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</si>
  <si>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</si>
  <si>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</si>
  <si>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</si>
  <si>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</si>
  <si>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</si>
  <si>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</si>
  <si>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</si>
  <si>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</si>
  <si>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</si>
  <si>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</si>
  <si>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</si>
  <si>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</si>
  <si>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</si>
  <si>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</si>
  <si>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</si>
  <si>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</si>
  <si>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</si>
  <si>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</si>
  <si>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</si>
  <si>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</si>
  <si>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Ilustración</t>
  </si>
  <si>
    <t>IMG02</t>
  </si>
  <si>
    <t>IMG03</t>
  </si>
  <si>
    <t>IMG06</t>
  </si>
  <si>
    <t>Luisa Fernanda Nivia Romero</t>
  </si>
  <si>
    <t>Ilustración sugerida en la columna de Observaciones</t>
  </si>
  <si>
    <t>MA_05_01_CO_REC10</t>
  </si>
  <si>
    <t>Ilustrar dando sensación de ficha del material del dominó, con el número 24.</t>
  </si>
  <si>
    <t>Ilustrar dando sensación de ficha del material del dominó, con el número 4.</t>
  </si>
  <si>
    <t>Ilustrar dando sensación de ficha del material del dominó, con el número 36.</t>
  </si>
  <si>
    <t>Ilustrar dando sensación de ficha del material del dominó, con el número 30.</t>
  </si>
  <si>
    <t>Ilustrar dando sensación de ficha del material del dominó, con el número 14.</t>
  </si>
  <si>
    <t>Ilustrar dando sensación de ficha del material del dominó, con el número 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</si>
</sst>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xdr:colOff>
      <xdr:row>3</xdr:row>
      <xdr:rowOff>95250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1651000</xdr:colOff>
      <xdr:row>9</xdr:row>
      <xdr:rowOff>12700</xdr:rowOff>
    </xdr:from>
    <xdr:to>
      <xdr:col>10</xdr:col>
      <xdr:colOff>2272030</xdr:colOff>
      <xdr:row>9</xdr:row>
      <xdr:rowOff>720090</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08600" y="2006600"/>
          <a:ext cx="621030" cy="707390"/>
        </a:xfrm>
        <a:prstGeom prst="rect">
          <a:avLst/>
        </a:prstGeom>
        <a:noFill/>
        <a:ln>
          <a:noFill/>
        </a:ln>
      </xdr:spPr>
    </xdr:pic>
    <xdr:clientData/>
  </xdr:twoCellAnchor>
  <xdr:twoCellAnchor editAs="oneCell">
    <xdr:from>
      <xdr:col>10</xdr:col>
      <xdr:colOff>1612900</xdr:colOff>
      <xdr:row>14</xdr:row>
      <xdr:rowOff>76200</xdr:rowOff>
    </xdr:from>
    <xdr:to>
      <xdr:col>10</xdr:col>
      <xdr:colOff>2130425</xdr:colOff>
      <xdr:row>14</xdr:row>
      <xdr:rowOff>706120</xdr:rowOff>
    </xdr:to>
    <xdr:pic>
      <xdr:nvPicPr>
        <xdr:cNvPr id="11" name="Imagen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970500" y="7188200"/>
          <a:ext cx="517525" cy="629920"/>
        </a:xfrm>
        <a:prstGeom prst="rect">
          <a:avLst/>
        </a:prstGeom>
        <a:noFill/>
        <a:ln>
          <a:noFill/>
        </a:ln>
      </xdr:spPr>
    </xdr:pic>
    <xdr:clientData/>
  </xdr:twoCellAnchor>
  <xdr:twoCellAnchor editAs="oneCell">
    <xdr:from>
      <xdr:col>10</xdr:col>
      <xdr:colOff>1536700</xdr:colOff>
      <xdr:row>13</xdr:row>
      <xdr:rowOff>25400</xdr:rowOff>
    </xdr:from>
    <xdr:to>
      <xdr:col>10</xdr:col>
      <xdr:colOff>2085340</xdr:colOff>
      <xdr:row>13</xdr:row>
      <xdr:rowOff>665480</xdr:rowOff>
    </xdr:to>
    <xdr:pic>
      <xdr:nvPicPr>
        <xdr:cNvPr id="12" name="Imagen 1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94300" y="5067300"/>
          <a:ext cx="548640" cy="640080"/>
        </a:xfrm>
        <a:prstGeom prst="rect">
          <a:avLst/>
        </a:prstGeom>
        <a:noFill/>
        <a:ln>
          <a:noFill/>
        </a:ln>
      </xdr:spPr>
    </xdr:pic>
    <xdr:clientData/>
  </xdr:twoCellAnchor>
  <xdr:twoCellAnchor editAs="oneCell">
    <xdr:from>
      <xdr:col>10</xdr:col>
      <xdr:colOff>1536700</xdr:colOff>
      <xdr:row>12</xdr:row>
      <xdr:rowOff>50800</xdr:rowOff>
    </xdr:from>
    <xdr:to>
      <xdr:col>10</xdr:col>
      <xdr:colOff>2117725</xdr:colOff>
      <xdr:row>12</xdr:row>
      <xdr:rowOff>698500</xdr:rowOff>
    </xdr:to>
    <xdr:pic>
      <xdr:nvPicPr>
        <xdr:cNvPr id="13" name="Imagen 1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94300" y="4330700"/>
          <a:ext cx="581025" cy="647700"/>
        </a:xfrm>
        <a:prstGeom prst="rect">
          <a:avLst/>
        </a:prstGeom>
        <a:noFill/>
        <a:ln>
          <a:noFill/>
        </a:ln>
      </xdr:spPr>
    </xdr:pic>
    <xdr:clientData/>
  </xdr:twoCellAnchor>
  <xdr:twoCellAnchor editAs="oneCell">
    <xdr:from>
      <xdr:col>10</xdr:col>
      <xdr:colOff>1524000</xdr:colOff>
      <xdr:row>11</xdr:row>
      <xdr:rowOff>76200</xdr:rowOff>
    </xdr:from>
    <xdr:to>
      <xdr:col>10</xdr:col>
      <xdr:colOff>2075815</xdr:colOff>
      <xdr:row>11</xdr:row>
      <xdr:rowOff>714375</xdr:rowOff>
    </xdr:to>
    <xdr:pic>
      <xdr:nvPicPr>
        <xdr:cNvPr id="14" name="Imagen 13"/>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881600" y="3594100"/>
          <a:ext cx="551815" cy="638175"/>
        </a:xfrm>
        <a:prstGeom prst="rect">
          <a:avLst/>
        </a:prstGeom>
        <a:noFill/>
        <a:ln>
          <a:noFill/>
        </a:ln>
      </xdr:spPr>
    </xdr:pic>
    <xdr:clientData/>
  </xdr:twoCellAnchor>
  <xdr:twoCellAnchor editAs="oneCell">
    <xdr:from>
      <xdr:col>10</xdr:col>
      <xdr:colOff>1447800</xdr:colOff>
      <xdr:row>10</xdr:row>
      <xdr:rowOff>76200</xdr:rowOff>
    </xdr:from>
    <xdr:to>
      <xdr:col>10</xdr:col>
      <xdr:colOff>2008505</xdr:colOff>
      <xdr:row>10</xdr:row>
      <xdr:rowOff>697230</xdr:rowOff>
    </xdr:to>
    <xdr:pic>
      <xdr:nvPicPr>
        <xdr:cNvPr id="15" name="Imagen 1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805400" y="2832100"/>
          <a:ext cx="560705" cy="62103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7" zoomScale="75" zoomScaleNormal="75" zoomScalePageLayoutView="140" workbookViewId="0">
      <selection activeCell="B16" sqref="B16"/>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148</v>
      </c>
      <c r="D4" s="85"/>
      <c r="E4" s="55"/>
      <c r="F4" s="61" t="s">
        <v>56</v>
      </c>
      <c r="G4" s="62" t="s">
        <v>57</v>
      </c>
      <c r="H4" s="57"/>
      <c r="I4" s="57"/>
      <c r="J4" s="24"/>
      <c r="K4" s="24"/>
    </row>
    <row r="5" spans="1:16" ht="16.5" thickBot="1" x14ac:dyDescent="0.3">
      <c r="A5" s="55"/>
      <c r="B5" s="63" t="s">
        <v>2</v>
      </c>
      <c r="C5" s="86" t="s">
        <v>153</v>
      </c>
      <c r="D5" s="87"/>
      <c r="E5" s="55"/>
      <c r="F5" s="64" t="str">
        <f>IF(G4="Recurso","Motor del recurso","")</f>
        <v>Motor del recurso</v>
      </c>
      <c r="G5" s="64" t="s">
        <v>91</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155</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9" t="s">
        <v>154</v>
      </c>
      <c r="C10" s="9" t="str">
        <f>IF(OR(B10&lt;&gt;"",J10&lt;&gt;""),IF($G$4="Recurso",CONCATENATE($G$4," ",$G$5),$G$4),"")</f>
        <v>Recurso M10B</v>
      </c>
      <c r="D10" s="3" t="s">
        <v>149</v>
      </c>
      <c r="E10" s="3" t="s">
        <v>147</v>
      </c>
      <c r="F10" s="3" t="str">
        <f>IF(OR(B10&lt;&gt;"",J10&lt;&gt;""),CONCATENATE($C$7,"_",$A10,IF($G$4="Cuaderno de Estudio","_small",CONCATENATE(IF(I10="","","n"),IF(LEFT($G$5,1)="F",".jpg",".png")))),"")</f>
        <v>MA_05_01_CO_REC10_IMG01n.png</v>
      </c>
      <c r="G10" s="3" t="str">
        <f>IF(F10&lt;&gt;"",IF($G$4="Recurso",IF(LEFT($G$5,1)="M",VLOOKUP($G$5,'Definición técnica de imagenes'!$A$3:$G$17,5,FALSE),IF($G$5="F1",'Definición técnica de imagenes'!$E$15,'Definición técnica de imagenes'!$F$13)),'Definición técnica de imagenes'!$E$16),"")</f>
        <v>273 x 51 px</v>
      </c>
      <c r="H10" s="3" t="str">
        <f>IF(I10&lt;&gt;"",IF(OR(B10&lt;&gt;"",J10&lt;&gt;""),CONCATENATE($C$7,"_",$A10,IF($G$4="Cuaderno de Estudio","_zoom",CONCATENATE("a",IF(LEFT($G$5,1)="F",".jpg",".png")))),""),"")</f>
        <v>MA_05_01_CO_REC10_IMG01a.png</v>
      </c>
      <c r="I10" s="3">
        <f>IF(OR(B10&lt;&gt;"",J10&lt;&gt;""),IF($G$4="Recurso",IF(LEFT($G$5,1)="M",VLOOKUP($G$5,'Definición técnica de imagenes'!$A$3:$G$17,6,FALSE),IF($G$5="F1","","")),'Definición técnica de imagenes'!$F$16),"")</f>
        <v>0</v>
      </c>
      <c r="J10" s="51" t="s">
        <v>156</v>
      </c>
      <c r="K10" s="4"/>
    </row>
    <row r="11" spans="1:16" s="71" customFormat="1" ht="60.6" customHeight="1" x14ac:dyDescent="0.25">
      <c r="A11" s="2" t="s">
        <v>150</v>
      </c>
      <c r="B11" s="9" t="s">
        <v>154</v>
      </c>
      <c r="C11" s="9" t="str">
        <f t="shared" ref="C11:C22" si="0">IF(OR(B11&lt;&gt;"",J11&lt;&gt;""),IF($G$4="Recurso",CONCATENATE($G$4," ",$G$5),$G$4),"")</f>
        <v>Recurso M10B</v>
      </c>
      <c r="D11" s="3" t="s">
        <v>149</v>
      </c>
      <c r="E11" s="3" t="s">
        <v>147</v>
      </c>
      <c r="F11" s="3" t="str">
        <f t="shared" ref="F11:F74" si="1">IF(OR(B11&lt;&gt;"",J11&lt;&gt;""),CONCATENATE($C$7,"_",$A11,IF($G$4="Cuaderno de Estudio","_small",CONCATENATE(IF(I11="","","n"),IF(LEFT($G$5,1)="F",".jpg",".png")))),"")</f>
        <v>MA_05_01_CO_REC10_IMG02n.png</v>
      </c>
      <c r="G11" s="3" t="str">
        <f>IF(F11&lt;&gt;"",IF($G$4="Recurso",IF(LEFT($G$5,1)="M",VLOOKUP($G$5,'Definición técnica de imagenes'!$A$3:$G$17,5,FALSE),IF($G$5="F1",'Definición técnica de imagenes'!$E$15,'Definición técnica de imagenes'!$F$13)),'Definición técnica de imagenes'!$E$16),"")</f>
        <v>273 x 51 px</v>
      </c>
      <c r="H11" s="3" t="str">
        <f t="shared" ref="H11:H74" si="2">IF(I11&lt;&gt;"",IF(OR(B11&lt;&gt;"",J11&lt;&gt;""),CONCATENATE($C$7,"_",$A11,IF($G$4="Cuaderno de Estudio","_zoom",CONCATENATE("a",IF(LEFT($G$5,1)="F",".jpg",".png")))),""),"")</f>
        <v>MA_05_01_CO_REC10_IMG02a.png</v>
      </c>
      <c r="I11" s="3">
        <f>IF(OR(B11&lt;&gt;"",J11&lt;&gt;""),IF($G$4="Recurso",IF(LEFT($G$5,1)="M",VLOOKUP($G$5,'Definición técnica de imagenes'!$A$3:$G$17,6,FALSE),IF($G$5="F1","","")),'Definición técnica de imagenes'!$F$16),"")</f>
        <v>0</v>
      </c>
      <c r="J11" s="51" t="s">
        <v>157</v>
      </c>
      <c r="K11" s="3"/>
    </row>
    <row r="12" spans="1:16" s="71" customFormat="1" ht="60.6" customHeight="1" x14ac:dyDescent="0.25">
      <c r="A12" s="2" t="s">
        <v>151</v>
      </c>
      <c r="B12" s="9" t="s">
        <v>154</v>
      </c>
      <c r="C12" s="9" t="str">
        <f t="shared" si="0"/>
        <v>Recurso M10B</v>
      </c>
      <c r="D12" s="3" t="s">
        <v>149</v>
      </c>
      <c r="E12" s="3" t="s">
        <v>147</v>
      </c>
      <c r="F12" s="3" t="str">
        <f t="shared" si="1"/>
        <v>MA_05_01_CO_REC10_IMG03n.png</v>
      </c>
      <c r="G12" s="3" t="str">
        <f>IF(F12&lt;&gt;"",IF($G$4="Recurso",IF(LEFT($G$5,1)="M",VLOOKUP($G$5,'Definición técnica de imagenes'!$A$3:$G$17,5,FALSE),IF($G$5="F1",'Definición técnica de imagenes'!$E$15,'Definición técnica de imagenes'!$F$13)),'Definición técnica de imagenes'!$E$16),"")</f>
        <v>273 x 51 px</v>
      </c>
      <c r="H12" s="3" t="str">
        <f t="shared" si="2"/>
        <v>MA_05_01_CO_REC10_IMG03a.png</v>
      </c>
      <c r="I12" s="3">
        <f>IF(OR(B12&lt;&gt;"",J12&lt;&gt;""),IF($G$4="Recurso",IF(LEFT($G$5,1)="M",VLOOKUP($G$5,'Definición técnica de imagenes'!$A$3:$G$17,6,FALSE),IF($G$5="F1","","")),'Definición técnica de imagenes'!$F$16),"")</f>
        <v>0</v>
      </c>
      <c r="J12" s="51" t="s">
        <v>158</v>
      </c>
      <c r="K12" s="4"/>
    </row>
    <row r="13" spans="1:16" s="71" customFormat="1" ht="60.6" customHeight="1" x14ac:dyDescent="0.25">
      <c r="A13" s="2" t="str">
        <f t="shared" ref="A13:A30" si="3">IF(OR(B13&lt;&gt;"",J13&lt;&gt;""),CONCATENATE(LEFT(A12,3),IF(MID(A12,4,2)+1&lt;10,CONCATENATE("0",MID(A12,4,2)+1))),"")</f>
        <v>IMG04</v>
      </c>
      <c r="B13" s="9" t="s">
        <v>154</v>
      </c>
      <c r="C13" s="9" t="str">
        <f t="shared" si="0"/>
        <v>Recurso M10B</v>
      </c>
      <c r="D13" s="3" t="s">
        <v>146</v>
      </c>
      <c r="E13" s="52" t="s">
        <v>147</v>
      </c>
      <c r="F13" s="3" t="str">
        <f t="shared" si="1"/>
        <v>MA_05_01_CO_REC10_IMG04n.png</v>
      </c>
      <c r="G13" s="3" t="str">
        <f>IF(F13&lt;&gt;"",IF($G$4="Recurso",IF(LEFT($G$5,1)="M",VLOOKUP($G$5,'Definición técnica de imagenes'!$A$3:$G$17,5,FALSE),IF($G$5="F1",'Definición técnica de imagenes'!$E$15,'Definición técnica de imagenes'!$F$13)),'Definición técnica de imagenes'!$E$16),"")</f>
        <v>273 x 51 px</v>
      </c>
      <c r="H13" s="3" t="str">
        <f t="shared" si="2"/>
        <v>MA_05_01_CO_REC10_IMG04a.png</v>
      </c>
      <c r="I13" s="3">
        <f>IF(OR(B13&lt;&gt;"",J13&lt;&gt;""),IF($G$4="Recurso",IF(LEFT($G$5,1)="M",VLOOKUP($G$5,'Definición técnica de imagenes'!$A$3:$G$17,6,FALSE),IF($G$5="F1","","")),'Definición técnica de imagenes'!$F$16),"")</f>
        <v>0</v>
      </c>
      <c r="J13" s="51" t="s">
        <v>159</v>
      </c>
      <c r="K13" s="4"/>
    </row>
    <row r="14" spans="1:16" s="71" customFormat="1" ht="60.6" customHeight="1" x14ac:dyDescent="0.25">
      <c r="A14" s="2" t="str">
        <f t="shared" si="3"/>
        <v>IMG05</v>
      </c>
      <c r="B14" s="9" t="s">
        <v>154</v>
      </c>
      <c r="C14" s="9" t="str">
        <f t="shared" si="0"/>
        <v>Recurso M10B</v>
      </c>
      <c r="D14" s="52" t="s">
        <v>149</v>
      </c>
      <c r="E14" s="52" t="s">
        <v>147</v>
      </c>
      <c r="F14" s="3" t="str">
        <f t="shared" si="1"/>
        <v>MA_05_01_CO_REC10_IMG05n.png</v>
      </c>
      <c r="G14" s="3" t="str">
        <f>IF(F14&lt;&gt;"",IF($G$4="Recurso",IF(LEFT($G$5,1)="M",VLOOKUP($G$5,'Definición técnica de imagenes'!$A$3:$G$17,5,FALSE),IF($G$5="F1",'Definición técnica de imagenes'!$E$15,'Definición técnica de imagenes'!$F$13)),'Definición técnica de imagenes'!$E$16),"")</f>
        <v>273 x 51 px</v>
      </c>
      <c r="H14" s="3" t="str">
        <f t="shared" si="2"/>
        <v>MA_05_01_CO_REC10_IMG05a.png</v>
      </c>
      <c r="I14" s="3">
        <f>IF(OR(B14&lt;&gt;"",J14&lt;&gt;""),IF($G$4="Recurso",IF(LEFT($G$5,1)="M",VLOOKUP($G$5,'Definición técnica de imagenes'!$A$3:$G$17,6,FALSE),IF($G$5="F1","","")),'Definición técnica de imagenes'!$F$16),"")</f>
        <v>0</v>
      </c>
      <c r="J14" s="51" t="s">
        <v>160</v>
      </c>
      <c r="K14" s="4"/>
    </row>
    <row r="15" spans="1:16" s="71" customFormat="1" ht="60.6" customHeight="1" x14ac:dyDescent="0.25">
      <c r="A15" s="53" t="s">
        <v>152</v>
      </c>
      <c r="B15" s="9" t="s">
        <v>154</v>
      </c>
      <c r="C15" s="9" t="str">
        <f t="shared" si="0"/>
        <v>Recurso M10B</v>
      </c>
      <c r="D15" s="52" t="s">
        <v>149</v>
      </c>
      <c r="E15" s="52" t="s">
        <v>147</v>
      </c>
      <c r="F15" s="3" t="str">
        <f t="shared" si="1"/>
        <v>MA_05_01_CO_REC10_IMG06n.png</v>
      </c>
      <c r="G15" s="3" t="str">
        <f>IF(F15&lt;&gt;"",IF($G$4="Recurso",IF(LEFT($G$5,1)="M",VLOOKUP($G$5,'Definición técnica de imagenes'!$A$3:$G$17,5,FALSE),IF($G$5="F1",'Definición técnica de imagenes'!$E$15,'Definición técnica de imagenes'!$F$13)),'Definición técnica de imagenes'!$E$16),"")</f>
        <v>273 x 51 px</v>
      </c>
      <c r="H15" s="3" t="str">
        <f t="shared" si="2"/>
        <v>MA_05_01_CO_REC10_IMG06a.png</v>
      </c>
      <c r="I15" s="3">
        <f>IF(OR(B15&lt;&gt;"",J15&lt;&gt;""),IF($G$4="Recurso",IF(LEFT($G$5,1)="M",VLOOKUP($G$5,'Definición técnica de imagenes'!$A$3:$G$17,6,FALSE),IF($G$5="F1","","")),'Definición técnica de imagenes'!$F$16),"")</f>
        <v>0</v>
      </c>
      <c r="J15" s="51" t="s">
        <v>161</v>
      </c>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2015-03-12T02:42:25Z</dcterms:modified>
</cp:coreProperties>
</file>