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<sst xmlns="http://schemas.openxmlformats.org/spreadsheetml/2006/main" count="233" uniqueCount="153">
  <si>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</si>
  <si>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</si>
  <si>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</si>
  <si>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</si>
  <si>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</si>
  <si>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</si>
  <si>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</si>
  <si>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</si>
  <si>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</si>
  <si>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</si>
  <si>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</si>
  <si>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</si>
  <si>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</si>
  <si>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</si>
  <si>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</si>
  <si>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</si>
  <si>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</si>
  <si>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</si>
  <si>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</si>
  <si>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</si>
  <si>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</si>
  <si>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</si>
  <si>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</si>
  <si>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</si>
  <si>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</si>
  <si>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</si>
  <si>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</si>
  <si>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</si>
  <si>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</si>
  <si>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</si>
  <si>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</si>
  <si>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</si>
  <si>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</si>
  <si>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</si>
  <si>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</si>
  <si>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</si>
  <si>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</si>
  <si>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</si>
  <si>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</si>
  <si>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</si>
  <si>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</si>
  <si>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</si>
  <si>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</si>
  <si>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</si>
  <si>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</si>
  <si>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</si>
  <si>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</si>
  <si>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</si>
  <si>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</si>
  <si>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</si>
  <si>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</si>
  <si>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</si>
  <si>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</si>
  <si>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</si>
  <si>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</si>
  <si>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</si>
  <si>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</si>
  <si>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</si>
  <si>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</si>
  <si>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</si>
  <si>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</si>
  <si>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</si>
  <si>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</si>
  <si>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</si>
  <si>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</si>
  <si>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</si>
  <si>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</si>
  <si>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</si>
  <si>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</si>
  <si>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</si>
  <si>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</si>
  <si>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</si>
  <si>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</si>
  <si>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</si>
  <si>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</si>
  <si>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</si>
  <si>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</si>
  <si>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</si>
  <si>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</si>
  <si>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</si>
  <si>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</si>
  <si>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</si>
  <si>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</si>
  <si>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</si>
  <si>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</si>
  <si>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</si>
  <si>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</si>
  <si>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</si>
  <si>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</si>
  <si>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</si>
  <si>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</si>
  <si>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</si>
  <si>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</si>
  <si>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</si>
  <si>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</si>
  <si>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</si>
  <si>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</si>
  <si>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</si>
  <si>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</si>
  <si>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</si>
  <si>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</si>
  <si>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</si>
  <si>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</si>
  <si>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</si>
  <si>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</si>
  <si>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</si>
  <si>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</si>
  <si>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</si>
  <si>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</si>
  <si>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</si>
  <si>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</si>
  <si>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</si>
  <si>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</si>
  <si>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</si>
  <si>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</si>
  <si>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</si>
  <si>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</si>
  <si>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</si>
  <si>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</si>
  <si>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</si>
  <si>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</si>
  <si>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</si>
  <si>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</si>
  <si>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</si>
  <si>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</si>
  <si>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</si>
  <si>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</si>
  <si>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</si>
  <si>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</si>
  <si>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</si>
  <si>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</si>
  <si>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</si>
  <si>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</si>
  <si>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</si>
  <si>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</si>
  <si>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</si>
  <si>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</si>
  <si>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</si>
  <si>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</si>
  <si>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</si>
  <si>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</si>
  <si>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</si>
  <si>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</si>
  <si>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</si>
  <si>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</si>
  <si>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</si>
  <si>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</si>
  <si>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MA_06_03_REC120</t>
  </si>
  <si>
    <t>IMG02</t>
  </si>
  <si>
    <t>IMG03</t>
  </si>
  <si>
    <t>Ver observaciones</t>
  </si>
  <si>
    <t>Ilustración</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</si>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</sst>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xf numFmtId="0" fontId="2" fillId="0" borderId="6"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2651126</xdr:colOff>
      <xdr:row>9</xdr:row>
      <xdr:rowOff>47626</xdr:rowOff>
    </xdr:from>
    <xdr:to>
      <xdr:col>10</xdr:col>
      <xdr:colOff>2182812</xdr:colOff>
      <xdr:row>10</xdr:row>
      <xdr:rowOff>1</xdr:rowOff>
    </xdr:to>
    <xdr:pic>
      <xdr:nvPicPr>
        <xdr:cNvPr id="2" name="Imagen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547" r="59600" b="8589"/>
        <a:stretch/>
      </xdr:blipFill>
      <xdr:spPr bwMode="auto">
        <a:xfrm>
          <a:off x="17319626" y="2000251"/>
          <a:ext cx="2190749" cy="1182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71437</xdr:colOff>
      <xdr:row>10</xdr:row>
      <xdr:rowOff>31750</xdr:rowOff>
    </xdr:from>
    <xdr:to>
      <xdr:col>10</xdr:col>
      <xdr:colOff>2222501</xdr:colOff>
      <xdr:row>10</xdr:row>
      <xdr:rowOff>1182687</xdr:rowOff>
    </xdr:to>
    <xdr:pic>
      <xdr:nvPicPr>
        <xdr:cNvPr id="3" name="Imagen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196" r="59600" b="11370"/>
        <a:stretch/>
      </xdr:blipFill>
      <xdr:spPr bwMode="auto">
        <a:xfrm>
          <a:off x="17399000" y="3214688"/>
          <a:ext cx="2151064" cy="1150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103187</xdr:colOff>
      <xdr:row>11</xdr:row>
      <xdr:rowOff>134937</xdr:rowOff>
    </xdr:from>
    <xdr:to>
      <xdr:col>10</xdr:col>
      <xdr:colOff>2238374</xdr:colOff>
      <xdr:row>12</xdr:row>
      <xdr:rowOff>0</xdr:rowOff>
    </xdr:to>
    <xdr:pic>
      <xdr:nvPicPr>
        <xdr:cNvPr id="4" name="Imagen 3"/>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5587" r="38685"/>
        <a:stretch/>
      </xdr:blipFill>
      <xdr:spPr bwMode="auto">
        <a:xfrm>
          <a:off x="17430750" y="4540250"/>
          <a:ext cx="2135187" cy="515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2" activePane="bottomLeft" state="frozen"/>
      <selection pane="bottomLeft" activeCell="A12" sqref="A12"/>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1" t="s">
        <v>21</v>
      </c>
      <c r="D2" s="82"/>
      <c r="F2" s="74" t="s">
        <v>0</v>
      </c>
      <c r="G2" s="75"/>
      <c r="H2" s="49"/>
      <c r="I2" s="49"/>
      <c r="J2" s="16"/>
    </row>
    <row r="3" spans="1:16" ht="15.75" x14ac:dyDescent="0.25">
      <c r="A3" s="1"/>
      <c r="B3" s="4" t="s">
        <v>8</v>
      </c>
      <c r="C3" s="83">
        <v>6</v>
      </c>
      <c r="D3" s="84"/>
      <c r="F3" s="76"/>
      <c r="G3" s="77"/>
      <c r="H3" s="49"/>
      <c r="I3" s="49"/>
      <c r="J3" s="16"/>
    </row>
    <row r="4" spans="1:16" ht="16.5" x14ac:dyDescent="0.3">
      <c r="A4" s="1"/>
      <c r="B4" s="4" t="s">
        <v>54</v>
      </c>
      <c r="C4" s="85" t="s">
        <v>145</v>
      </c>
      <c r="D4" s="86"/>
      <c r="E4" s="5"/>
      <c r="F4" s="48" t="s">
        <v>55</v>
      </c>
      <c r="G4" s="47" t="s">
        <v>56</v>
      </c>
      <c r="H4" s="49"/>
      <c r="I4" s="49"/>
      <c r="J4" s="16"/>
      <c r="K4" s="16"/>
    </row>
    <row r="5" spans="1:16" ht="16.5" thickBot="1" x14ac:dyDescent="0.3">
      <c r="A5" s="1"/>
      <c r="B5" s="6" t="s">
        <v>1</v>
      </c>
      <c r="C5" s="87" t="s">
        <v>146</v>
      </c>
      <c r="D5" s="88"/>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96.75" customHeight="1" x14ac:dyDescent="0.25">
      <c r="A10" s="13" t="s">
        <v>142</v>
      </c>
      <c r="B10" s="13" t="s">
        <v>150</v>
      </c>
      <c r="C10" s="27" t="str">
        <f>IF(OR(B10&lt;&gt;"",J10&lt;&gt;""),IF($G$4="Recurso",CONCATENATE($G$4," ",$G$5),$G$4),"")</f>
        <v>Recurso M101</v>
      </c>
      <c r="D10" s="14" t="s">
        <v>151</v>
      </c>
      <c r="E10" s="14" t="s">
        <v>152</v>
      </c>
      <c r="F10" s="14" t="str">
        <f>IF(OR(B10&lt;&gt;"",J10&lt;&gt;""),CONCATENATE($C$7,"_",$A10,IF($G$4="Cuaderno de Estudio","_small",CONCATENATE(IF(I10="","","n"),IF(LEFT($G$5,1)="F",".jpg",".png")))),"")</f>
        <v>MA_06_03_REC120_IMG01n.png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MA_06_03_REC120_IMG01a.png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96" customHeight="1" x14ac:dyDescent="0.25">
      <c r="A11" s="13" t="s">
        <v>148</v>
      </c>
      <c r="B11" s="73" t="s">
        <v>150</v>
      </c>
      <c r="C11" s="27" t="str">
        <f t="shared" ref="C11:C74" si="0">IF(OR(B11&lt;&gt;"",J11&lt;&gt;""),IF($G$4="Recurso",CONCATENATE($G$4," ",$G$5),$G$4),"")</f>
        <v>Recurso M101</v>
      </c>
      <c r="D11" s="14" t="s">
        <v>151</v>
      </c>
      <c r="E11" s="14" t="s">
        <v>152</v>
      </c>
      <c r="F11" s="14" t="str">
        <f t="shared" ref="F11:F74" si="1">IF(OR(B11&lt;&gt;"",J11&lt;&gt;""),CONCATENATE($C$7,"_",$A11,IF($G$4="Cuaderno de Estudio","_small",CONCATENATE(IF(I11="","","n"),IF(LEFT($G$5,1)="F",".jpg",".png")))),"")</f>
        <v>MA_06_03_REC120_IMG02n.png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MA_06_03_REC120_IMG02a.png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51" customHeight="1" x14ac:dyDescent="0.25">
      <c r="A12" s="13" t="s">
        <v>149</v>
      </c>
      <c r="B12" s="73" t="s">
        <v>150</v>
      </c>
      <c r="C12" s="27" t="str">
        <f t="shared" si="0"/>
        <v>Recurso M101</v>
      </c>
      <c r="D12" s="14" t="s">
        <v>151</v>
      </c>
      <c r="E12" s="14" t="s">
        <v>152</v>
      </c>
      <c r="F12" s="14" t="str">
        <f t="shared" si="1"/>
        <v>MA_06_03_REC120_IMG03n.png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MA_06_03_REC120_IMG03a.png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ref="A17:A18" si="3">IF(OR(B17&lt;&gt;"",J17&lt;&gt;""),CONCATENATE(LEFT(A16,3),IF(MID(A16,4,2)+1&lt;10,CONCATENATE("0",MID(A16,4,2)+1))),"")</f>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1" t="s">
        <v>38</v>
      </c>
      <c r="B1" s="92"/>
      <c r="C1" s="92"/>
      <c r="D1" s="92"/>
      <c r="E1" s="92"/>
      <c r="F1" s="93"/>
    </row>
    <row r="2" spans="1:11" x14ac:dyDescent="0.25">
      <c r="A2" s="39" t="s">
        <v>42</v>
      </c>
      <c r="B2" s="40"/>
      <c r="C2" s="94" t="s">
        <v>13</v>
      </c>
      <c r="D2" s="95"/>
      <c r="E2" s="96"/>
      <c r="F2" s="41"/>
    </row>
    <row r="3" spans="1:11" ht="63" x14ac:dyDescent="0.25">
      <c r="A3" s="42" t="s">
        <v>43</v>
      </c>
      <c r="B3" s="40"/>
      <c r="C3" s="100" t="s">
        <v>14</v>
      </c>
      <c r="D3" s="101"/>
      <c r="E3" s="102"/>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3" t="str">
        <f>CONCATENATE(H21,"_",I21,"_",J21,"_CO")</f>
        <v>LE_07_04_CO</v>
      </c>
      <c r="E5" s="104"/>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9" t="str">
        <f>CONCATENATE("SolicitudGrafica_",D5,".xls")</f>
        <v>SolicitudGrafica_LE_07_04_CO.xls</v>
      </c>
      <c r="E7" s="89"/>
      <c r="F7" s="90"/>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1" t="s">
        <v>41</v>
      </c>
      <c r="B13" s="92"/>
      <c r="C13" s="92"/>
      <c r="D13" s="92"/>
      <c r="E13" s="92"/>
      <c r="F13" s="93"/>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4" t="s">
        <v>49</v>
      </c>
      <c r="D15" s="95"/>
      <c r="E15" s="95"/>
      <c r="F15" s="96"/>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7" t="str">
        <f>CONCATENATE(H21,"_",I21,"_",J21,"_",K45)</f>
        <v>LE_07_04_REC10</v>
      </c>
      <c r="E17" s="98"/>
      <c r="F17" s="99"/>
      <c r="J17" s="31">
        <v>14</v>
      </c>
      <c r="K17" s="31">
        <v>14</v>
      </c>
    </row>
    <row r="18" spans="1:11" ht="79.5" thickBot="1" x14ac:dyDescent="0.3">
      <c r="A18" s="42" t="s">
        <v>48</v>
      </c>
      <c r="B18" s="40"/>
      <c r="C18" s="71" t="s">
        <v>128</v>
      </c>
      <c r="D18" s="89" t="str">
        <f>CONCATENATE("SolicitudGrafica_",D17,".xls")</f>
        <v>SolicitudGrafica_LE_07_04_REC10.xls</v>
      </c>
      <c r="E18" s="89"/>
      <c r="F18" s="90"/>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2015-04-23T01:24:13Z</dcterms:modified>
</cp:coreProperties>
</file>