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EDITORIAL PLANETA\TEMA 3\EDICION 2\"/>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<sst xmlns="http://schemas.openxmlformats.org/spreadsheetml/2006/main" count="246" uniqueCount="160">
  <si>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</si>
  <si>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</si>
  <si>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</si>
  <si>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</si>
  <si>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</si>
  <si>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</si>
  <si>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</si>
  <si>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</si>
  <si>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</si>
  <si>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</si>
  <si>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</si>
  <si>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</si>
  <si>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</si>
  <si>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</si>
  <si>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</si>
  <si>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</si>
  <si>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</si>
  <si>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</si>
  <si>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</si>
  <si>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</si>
  <si>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</si>
  <si>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</si>
  <si>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</si>
  <si>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</si>
  <si>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</si>
  <si>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</si>
  <si>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</si>
  <si>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</si>
  <si>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</si>
  <si>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</si>
  <si>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</si>
  <si>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</si>
  <si>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</si>
  <si>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</si>
  <si>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</si>
  <si>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</si>
  <si>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</si>
  <si>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</si>
  <si>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</si>
  <si>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</si>
  <si>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</si>
  <si>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</si>
  <si>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</si>
  <si>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</si>
  <si>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</si>
  <si>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</si>
  <si>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</si>
  <si>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</si>
  <si>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</si>
  <si>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</si>
  <si>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</si>
  <si>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</si>
  <si>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</si>
  <si>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</si>
  <si>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</si>
  <si>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</si>
  <si>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</si>
  <si>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</si>
  <si>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</si>
  <si>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</si>
  <si>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</si>
  <si>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</si>
  <si>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</si>
  <si>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</si>
  <si>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</si>
  <si>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</si>
  <si>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</si>
  <si>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</si>
  <si>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</si>
  <si>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</si>
  <si>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</si>
  <si>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</si>
  <si>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</si>
  <si>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</si>
  <si>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</si>
  <si>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</si>
  <si>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</si>
  <si>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</si>
  <si>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</si>
  <si>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</si>
  <si>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</si>
  <si>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</si>
  <si>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</si>
  <si>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</si>
  <si>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</si>
  <si>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</si>
  <si>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</si>
  <si>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</si>
  <si>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</si>
  <si>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</si>
  <si>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</si>
  <si>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</si>
  <si>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</si>
  <si>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</si>
  <si>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</si>
  <si>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</si>
  <si>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</si>
  <si>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</si>
  <si>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</si>
  <si>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</si>
  <si>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</si>
  <si>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</si>
  <si>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</si>
  <si>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</si>
  <si>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</si>
  <si>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</si>
  <si>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</si>
  <si>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</si>
  <si>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</si>
  <si>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</si>
  <si>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</si>
  <si>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</si>
  <si>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</si>
  <si>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</si>
  <si>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</si>
  <si>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</si>
  <si>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</si>
  <si>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</si>
  <si>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</si>
  <si>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</si>
  <si>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</si>
  <si>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</si>
  <si>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</si>
  <si>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</si>
  <si>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</si>
  <si>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</si>
  <si>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</si>
  <si>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</si>
  <si>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</si>
  <si>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</si>
  <si>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</si>
  <si>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</si>
  <si>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</si>
  <si>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</si>
  <si>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</si>
  <si>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</si>
  <si>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</si>
  <si>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</si>
  <si>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</si>
  <si>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</si>
  <si>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</si>
  <si>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</si>
  <si>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</si>
  <si>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</si>
  <si>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</si>
  <si>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Las operaciones con números naturales</t>
  </si>
  <si>
    <t>Diana Margarita Gonzalez Martinez</t>
  </si>
  <si>
    <t>MA_06_03_REC270</t>
  </si>
  <si>
    <t>IMG02</t>
  </si>
  <si>
    <t>IMG03</t>
  </si>
  <si>
    <t>IMG04</t>
  </si>
  <si>
    <t>IMG05</t>
  </si>
  <si>
    <t>Ver observaciones</t>
  </si>
  <si>
    <t>Ilustración</t>
  </si>
  <si>
    <t>Horizontal</t>
  </si>
  <si>
    <t>X + 8 = 15</t>
  </si>
  <si>
    <t>m – 17 = 33</t>
  </si>
  <si>
    <t>w + 12 = 16</t>
  </si>
  <si>
    <t>t + 270 = 593</t>
  </si>
  <si>
    <t>y – 312 = 336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</si>
</sst>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0" activePane="bottomLeft" state="frozen"/>
      <selection pane="bottomLeft" activeCell="K13" sqref="K13"/>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0" t="s">
        <v>21</v>
      </c>
      <c r="D2" s="81"/>
      <c r="F2" s="73" t="s">
        <v>0</v>
      </c>
      <c r="G2" s="74"/>
      <c r="H2" s="49"/>
      <c r="I2" s="49"/>
      <c r="J2" s="16"/>
    </row>
    <row r="3" spans="1:16" ht="15.75" x14ac:dyDescent="0.25">
      <c r="A3" s="1"/>
      <c r="B3" s="4" t="s">
        <v>8</v>
      </c>
      <c r="C3" s="82">
        <v>6</v>
      </c>
      <c r="D3" s="83"/>
      <c r="F3" s="75"/>
      <c r="G3" s="76"/>
      <c r="H3" s="49"/>
      <c r="I3" s="49"/>
      <c r="J3" s="16"/>
    </row>
    <row r="4" spans="1:16" ht="16.5" x14ac:dyDescent="0.3">
      <c r="A4" s="1"/>
      <c r="B4" s="4" t="s">
        <v>54</v>
      </c>
      <c r="C4" s="84" t="s">
        <v>145</v>
      </c>
      <c r="D4" s="85"/>
      <c r="E4" s="5"/>
      <c r="F4" s="48" t="s">
        <v>55</v>
      </c>
      <c r="G4" s="47" t="s">
        <v>56</v>
      </c>
      <c r="H4" s="49"/>
      <c r="I4" s="49"/>
      <c r="J4" s="16"/>
      <c r="K4" s="16"/>
    </row>
    <row r="5" spans="1:16" ht="16.5" thickBot="1" x14ac:dyDescent="0.3">
      <c r="A5" s="1"/>
      <c r="B5" s="6" t="s">
        <v>1</v>
      </c>
      <c r="C5" s="86" t="s">
        <v>146</v>
      </c>
      <c r="D5" s="87"/>
      <c r="E5" s="5"/>
      <c r="F5" s="46" t="str">
        <f>IF(G4="Recurso","Motor del recurso","")</f>
        <v>Motor del recurso</v>
      </c>
      <c r="G5" s="46" t="s">
        <v>58</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147</v>
      </c>
      <c r="D7" s="32" t="s">
        <v>39</v>
      </c>
      <c r="F7" s="1"/>
      <c r="G7" s="1"/>
      <c r="H7" s="1"/>
      <c r="I7" s="1"/>
      <c r="J7" s="16"/>
      <c r="K7" s="16"/>
    </row>
    <row r="8" spans="1:16" s="9" customFormat="1" ht="16.5" thickBot="1" x14ac:dyDescent="0.3">
      <c r="A8" s="10"/>
      <c r="B8" s="10"/>
      <c r="C8" s="10"/>
      <c r="D8" s="11"/>
      <c r="E8" s="11"/>
      <c r="F8" s="77" t="s">
        <v>62</v>
      </c>
      <c r="G8" s="78"/>
      <c r="H8" s="78"/>
      <c r="I8" s="79"/>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x14ac:dyDescent="0.25">
      <c r="A10" s="13" t="s">
        <v>142</v>
      </c>
      <c r="B10" s="13" t="s">
        <v>152</v>
      </c>
      <c r="C10" s="27" t="str">
        <f>IF(OR(B10&lt;&gt;"",J10&lt;&gt;""),IF($G$4="Recurso",CONCATENATE($G$4," ",$G$5),$G$4),"")</f>
        <v>Recurso M7A</v>
      </c>
      <c r="D10" s="14" t="s">
        <v>153</v>
      </c>
      <c r="E10" s="14" t="s">
        <v>154</v>
      </c>
      <c r="F10" s="14" t="str">
        <f>IF(OR(B10&lt;&gt;"",J10&lt;&gt;""),CONCATENATE($C$7,"_",$A10,IF($G$4="Cuaderno de Estudio","_small",CONCATENATE(IF(I10="","","n"),IF(LEFT($G$5,1)="F",".jpg",".png")))),"")</f>
        <v>MA_06_03_REC270_IMG01n.png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MA_06_03_REC270_IMG01a.png</v>
      </c>
      <c r="I10" s="14" t="str">
        <f>IF(OR(B10&lt;&gt;"",J10&lt;&gt;""),IF($G$4="Recurso",IF(LEFT($G$5,1)="M",IF(VLOOKUP($G$5,'Definición técnica de imagenes'!$A$3:$G$17,6,FALSE)=0,"",VLOOKUP($G$5,'Definición técnica de imagenes'!$A$3:$G$17,6,FALSE)),IF($G$5="F1","","")),'Definición técnica de imagenes'!$F$16),"")</f>
        <v>500 x 500 px</v>
      </c>
      <c r="J10" s="14"/>
      <c r="K10" s="19" t="s">
        <v>155</v>
      </c>
    </row>
    <row r="11" spans="1:16" s="12" customFormat="1" ht="13.9" customHeight="1" x14ac:dyDescent="0.25">
      <c r="A11" s="13" t="s">
        <v>148</v>
      </c>
      <c r="B11" s="13" t="s">
        <v>152</v>
      </c>
      <c r="C11" s="27" t="str">
        <f t="shared" ref="C11:C74" si="0">IF(OR(B11&lt;&gt;"",J11&lt;&gt;""),IF($G$4="Recurso",CONCATENATE($G$4," ",$G$5),$G$4),"")</f>
        <v>Recurso M7A</v>
      </c>
      <c r="D11" s="14" t="s">
        <v>153</v>
      </c>
      <c r="E11" s="14" t="s">
        <v>154</v>
      </c>
      <c r="F11" s="14" t="str">
        <f t="shared" ref="F11:F74" si="1">IF(OR(B11&lt;&gt;"",J11&lt;&gt;""),CONCATENATE($C$7,"_",$A11,IF($G$4="Cuaderno de Estudio","_small",CONCATENATE(IF(I11="","","n"),IF(LEFT($G$5,1)="F",".jpg",".png")))),"")</f>
        <v>MA_06_03_REC270_IMG02n.png</v>
      </c>
      <c r="G11" s="14" t="str">
        <f>IF(F11&lt;&gt;"",IF($G$4="Recurso",IF(LEFT($G$5,1)="M",VLOOKUP($G$5,'Definición técnica de imagenes'!$A$3:$G$17,5,FALSE),IF($G$5="F1",'Definición técnica de imagenes'!$E$15,'Definición técnica de imagenes'!$F$13)),'Definición técnica de imagenes'!$E$16),"")</f>
        <v>286 x 286 px</v>
      </c>
      <c r="H11" s="14" t="str">
        <f t="shared" ref="H11:H74" si="2">IF(AND(I11&lt;&gt;"",I11&lt;&gt;0),IF(OR(B11&lt;&gt;"",J11&lt;&gt;""),CONCATENATE($C$7,"_",$A11,IF($G$4="Cuaderno de Estudio","_zoom",CONCATENATE("a",IF(LEFT($G$5,1)="F",".jpg",".png")))),""),"")</f>
        <v>MA_06_03_REC270_IMG02a.png</v>
      </c>
      <c r="I11" s="14" t="str">
        <f>IF(OR(B11&lt;&gt;"",J11&lt;&gt;""),IF($G$4="Recurso",IF(LEFT($G$5,1)="M",IF(VLOOKUP($G$5,'Definición técnica de imagenes'!$A$3:$G$17,6,FALSE)=0,"",VLOOKUP($G$5,'Definición técnica de imagenes'!$A$3:$G$17,6,FALSE)),IF($G$5="F1","","")),'Definición técnica de imagenes'!$F$16),"")</f>
        <v>500 x 500 px</v>
      </c>
      <c r="J11" s="19"/>
      <c r="K11" s="15" t="s">
        <v>156</v>
      </c>
    </row>
    <row r="12" spans="1:16" s="12" customFormat="1" x14ac:dyDescent="0.25">
      <c r="A12" s="13" t="s">
        <v>149</v>
      </c>
      <c r="B12" s="13" t="s">
        <v>152</v>
      </c>
      <c r="C12" s="27" t="str">
        <f t="shared" si="0"/>
        <v>Recurso M7A</v>
      </c>
      <c r="D12" s="14" t="s">
        <v>153</v>
      </c>
      <c r="E12" s="14" t="s">
        <v>154</v>
      </c>
      <c r="F12" s="14" t="str">
        <f t="shared" si="1"/>
        <v>MA_06_03_REC270_IMG03n.png</v>
      </c>
      <c r="G12" s="14" t="str">
        <f>IF(F12&lt;&gt;"",IF($G$4="Recurso",IF(LEFT($G$5,1)="M",VLOOKUP($G$5,'Definición técnica de imagenes'!$A$3:$G$17,5,FALSE),IF($G$5="F1",'Definición técnica de imagenes'!$E$15,'Definición técnica de imagenes'!$F$13)),'Definición técnica de imagenes'!$E$16),"")</f>
        <v>286 x 286 px</v>
      </c>
      <c r="H12" s="14" t="str">
        <f t="shared" si="2"/>
        <v>MA_06_03_REC270_IMG03a.png</v>
      </c>
      <c r="I12" s="14" t="str">
        <f>IF(OR(B12&lt;&gt;"",J12&lt;&gt;""),IF($G$4="Recurso",IF(LEFT($G$5,1)="M",IF(VLOOKUP($G$5,'Definición técnica de imagenes'!$A$3:$G$17,6,FALSE)=0,"",VLOOKUP($G$5,'Definición técnica de imagenes'!$A$3:$G$17,6,FALSE)),IF($G$5="F1","","")),'Definición técnica de imagenes'!$F$16),"")</f>
        <v>500 x 500 px</v>
      </c>
      <c r="J12" s="19"/>
      <c r="K12" s="19" t="s">
        <v>157</v>
      </c>
    </row>
    <row r="13" spans="1:16" s="12" customFormat="1" x14ac:dyDescent="0.25">
      <c r="A13" s="13" t="s">
        <v>150</v>
      </c>
      <c r="B13" s="13" t="s">
        <v>152</v>
      </c>
      <c r="C13" s="27" t="str">
        <f t="shared" si="0"/>
        <v>Recurso M7A</v>
      </c>
      <c r="D13" s="14" t="s">
        <v>153</v>
      </c>
      <c r="E13" s="14" t="s">
        <v>154</v>
      </c>
      <c r="F13" s="14" t="str">
        <f t="shared" si="1"/>
        <v>MA_06_03_REC270_IMG04n.png</v>
      </c>
      <c r="G13" s="14" t="str">
        <f>IF(F13&lt;&gt;"",IF($G$4="Recurso",IF(LEFT($G$5,1)="M",VLOOKUP($G$5,'Definición técnica de imagenes'!$A$3:$G$17,5,FALSE),IF($G$5="F1",'Definición técnica de imagenes'!$E$15,'Definición técnica de imagenes'!$F$13)),'Definición técnica de imagenes'!$E$16),"")</f>
        <v>286 x 286 px</v>
      </c>
      <c r="H13" s="14" t="str">
        <f t="shared" si="2"/>
        <v>MA_06_03_REC270_IMG04a.png</v>
      </c>
      <c r="I13" s="14" t="str">
        <f>IF(OR(B13&lt;&gt;"",J13&lt;&gt;""),IF($G$4="Recurso",IF(LEFT($G$5,1)="M",IF(VLOOKUP($G$5,'Definición técnica de imagenes'!$A$3:$G$17,6,FALSE)=0,"",VLOOKUP($G$5,'Definición técnica de imagenes'!$A$3:$G$17,6,FALSE)),IF($G$5="F1","","")),'Definición técnica de imagenes'!$F$16),"")</f>
        <v>500 x 500 px</v>
      </c>
      <c r="J13" s="19"/>
      <c r="K13" s="19" t="s">
        <v>158</v>
      </c>
    </row>
    <row r="14" spans="1:16" s="12" customFormat="1" x14ac:dyDescent="0.25">
      <c r="A14" s="13" t="s">
        <v>151</v>
      </c>
      <c r="B14" s="13" t="s">
        <v>152</v>
      </c>
      <c r="C14" s="27" t="str">
        <f t="shared" si="0"/>
        <v>Recurso M7A</v>
      </c>
      <c r="D14" s="14" t="s">
        <v>153</v>
      </c>
      <c r="E14" s="14" t="s">
        <v>154</v>
      </c>
      <c r="F14" s="14" t="str">
        <f t="shared" si="1"/>
        <v>MA_06_03_REC270_IMG05n.png</v>
      </c>
      <c r="G14" s="14" t="str">
        <f>IF(F14&lt;&gt;"",IF($G$4="Recurso",IF(LEFT($G$5,1)="M",VLOOKUP($G$5,'Definición técnica de imagenes'!$A$3:$G$17,5,FALSE),IF($G$5="F1",'Definición técnica de imagenes'!$E$15,'Definición técnica de imagenes'!$F$13)),'Definición técnica de imagenes'!$E$16),"")</f>
        <v>286 x 286 px</v>
      </c>
      <c r="H14" s="14" t="str">
        <f t="shared" si="2"/>
        <v>MA_06_03_REC270_IMG05a.png</v>
      </c>
      <c r="I14" s="14" t="str">
        <f>IF(OR(B14&lt;&gt;"",J14&lt;&gt;""),IF($G$4="Recurso",IF(LEFT($G$5,1)="M",IF(VLOOKUP($G$5,'Definición técnica de imagenes'!$A$3:$G$17,6,FALSE)=0,"",VLOOKUP($G$5,'Definición técnica de imagenes'!$A$3:$G$17,6,FALSE)),IF($G$5="F1","","")),'Definición técnica de imagenes'!$F$16),"")</f>
        <v>500 x 500 px</v>
      </c>
      <c r="J14" s="19"/>
      <c r="K14" s="19" t="s">
        <v>159</v>
      </c>
    </row>
    <row r="15" spans="1:16" s="12" customFormat="1" x14ac:dyDescent="0.25">
      <c r="A15" s="13"/>
      <c r="B15" s="13"/>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x14ac:dyDescent="0.25">
      <c r="A17" s="13"/>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ref="A18" si="3">IF(OR(B18&lt;&gt;"",J18&lt;&gt;""),CONCATENATE(LEFT(A17,3),IF(MID(A17,4,2)+1&lt;10,CONCATENATE("0",MID(A17,4,2)+1))),"")</f>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25">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90" t="s">
        <v>38</v>
      </c>
      <c r="B1" s="91"/>
      <c r="C1" s="91"/>
      <c r="D1" s="91"/>
      <c r="E1" s="91"/>
      <c r="F1" s="92"/>
    </row>
    <row r="2" spans="1:11" x14ac:dyDescent="0.25">
      <c r="A2" s="39" t="s">
        <v>42</v>
      </c>
      <c r="B2" s="40"/>
      <c r="C2" s="93" t="s">
        <v>13</v>
      </c>
      <c r="D2" s="94"/>
      <c r="E2" s="95"/>
      <c r="F2" s="41"/>
    </row>
    <row r="3" spans="1:11" ht="63" x14ac:dyDescent="0.25">
      <c r="A3" s="42" t="s">
        <v>43</v>
      </c>
      <c r="B3" s="40"/>
      <c r="C3" s="99" t="s">
        <v>14</v>
      </c>
      <c r="D3" s="100"/>
      <c r="E3" s="101"/>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2" t="str">
        <f>CONCATENATE(H21,"_",I21,"_",J21,"_CO")</f>
        <v>LE_07_04_CO</v>
      </c>
      <c r="E5" s="103"/>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8" t="str">
        <f>CONCATENATE("SolicitudGrafica_",D5,".xls")</f>
        <v>SolicitudGrafica_LE_07_04_CO.xls</v>
      </c>
      <c r="E7" s="88"/>
      <c r="F7" s="89"/>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90" t="s">
        <v>41</v>
      </c>
      <c r="B13" s="91"/>
      <c r="C13" s="91"/>
      <c r="D13" s="91"/>
      <c r="E13" s="91"/>
      <c r="F13" s="92"/>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3" t="s">
        <v>49</v>
      </c>
      <c r="D15" s="94"/>
      <c r="E15" s="94"/>
      <c r="F15" s="95"/>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6" t="str">
        <f>CONCATENATE(H21,"_",I21,"_",J21,"_",K45)</f>
        <v>LE_07_04_REC10</v>
      </c>
      <c r="E17" s="97"/>
      <c r="F17" s="98"/>
      <c r="J17" s="31">
        <v>14</v>
      </c>
      <c r="K17" s="31">
        <v>14</v>
      </c>
    </row>
    <row r="18" spans="1:11" ht="79.5" thickBot="1" x14ac:dyDescent="0.3">
      <c r="A18" s="42" t="s">
        <v>48</v>
      </c>
      <c r="B18" s="40"/>
      <c r="C18" s="71" t="s">
        <v>128</v>
      </c>
      <c r="D18" s="88" t="str">
        <f>CONCATENATE("SolicitudGrafica_",D17,".xls")</f>
        <v>SolicitudGrafica_LE_07_04_REC10.xls</v>
      </c>
      <c r="E18" s="88"/>
      <c r="F18" s="89"/>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4" t="s">
        <v>56</v>
      </c>
      <c r="B1" s="104" t="s">
        <v>63</v>
      </c>
      <c r="C1" s="104" t="s">
        <v>64</v>
      </c>
      <c r="D1" s="104" t="s">
        <v>5</v>
      </c>
      <c r="E1" s="104" t="s">
        <v>65</v>
      </c>
      <c r="F1" s="104" t="s">
        <v>66</v>
      </c>
      <c r="G1" s="104" t="s">
        <v>67</v>
      </c>
      <c r="H1" s="105" t="s">
        <v>68</v>
      </c>
      <c r="I1" s="105"/>
      <c r="J1" s="105"/>
    </row>
    <row r="2" spans="1:11" x14ac:dyDescent="0.25">
      <c r="A2" s="104"/>
      <c r="B2" s="104"/>
      <c r="C2" s="104"/>
      <c r="D2" s="104"/>
      <c r="E2" s="104"/>
      <c r="F2" s="104"/>
      <c r="G2" s="104"/>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Diana Margarita Gonzalez Martinez</cp:lastModifiedBy>
  <dcterms:created xsi:type="dcterms:W3CDTF">2014-07-01T23:43:25Z</dcterms:created>
  <dcterms:modified xsi:type="dcterms:W3CDTF">2015-04-23T01:24:29Z</dcterms:modified>
</cp:coreProperties>
</file>