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Octavo\MA_08_01_CO\MA_08_01_CO_revisión de estilo\"/>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<sst xmlns="http://schemas.openxmlformats.org/spreadsheetml/2006/main" count="270" uniqueCount="170">
  <si>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</si>
  <si>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</si>
  <si>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</si>
  <si>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</si>
  <si>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</si>
  <si>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</si>
  <si>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</si>
  <si>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</si>
  <si>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</si>
  <si>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</si>
  <si>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</si>
  <si>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</si>
  <si>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</si>
  <si>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</si>
  <si>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</si>
  <si>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</si>
  <si>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</si>
  <si>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</si>
  <si>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</si>
  <si>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</si>
  <si>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</si>
  <si>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</si>
  <si>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</si>
  <si>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</si>
  <si>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</si>
  <si>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</si>
  <si>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</si>
  <si>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</si>
  <si>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</si>
  <si>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</si>
  <si>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</si>
  <si>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</si>
  <si>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</si>
  <si>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</si>
  <si>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</si>
  <si>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</si>
  <si>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</si>
  <si>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</si>
  <si>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</si>
  <si>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</si>
  <si>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</si>
  <si>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</si>
  <si>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</si>
  <si>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</si>
  <si>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</si>
  <si>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</si>
  <si>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</si>
  <si>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</si>
  <si>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</si>
  <si>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</si>
  <si>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</si>
  <si>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</si>
  <si>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</si>
  <si>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</si>
  <si>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</si>
  <si>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</si>
  <si>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</si>
  <si>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</si>
  <si>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</si>
  <si>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</si>
  <si>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</si>
  <si>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</si>
  <si>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</si>
  <si>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</si>
  <si>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</si>
  <si>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</si>
  <si>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</si>
  <si>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</si>
  <si>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</si>
  <si>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</si>
  <si>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</si>
  <si>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</si>
  <si>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</si>
  <si>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</si>
  <si>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</si>
  <si>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</si>
  <si>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</si>
  <si>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</si>
  <si>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</si>
  <si>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</si>
  <si>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</si>
  <si>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</si>
  <si>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</si>
  <si>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</si>
  <si>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</si>
  <si>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</si>
  <si>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</si>
  <si>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</si>
  <si>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</si>
  <si>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</si>
  <si>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</si>
  <si>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</si>
  <si>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</si>
  <si>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</si>
  <si>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</si>
  <si>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</si>
  <si>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</si>
  <si>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</si>
  <si>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</si>
  <si>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</si>
  <si>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</si>
  <si>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</si>
  <si>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</si>
  <si>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</si>
  <si>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</si>
  <si>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</si>
  <si>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</si>
  <si>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</si>
  <si>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</si>
  <si>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</si>
  <si>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</si>
  <si>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</si>
  <si>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</si>
  <si>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</si>
  <si>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</si>
  <si>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</si>
  <si>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</si>
  <si>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</si>
  <si>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</si>
  <si>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</si>
  <si>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</si>
  <si>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</si>
  <si>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</si>
  <si>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</si>
  <si>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</si>
  <si>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</si>
  <si>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</si>
  <si>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</si>
  <si>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</si>
  <si>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</si>
  <si>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</si>
  <si>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</si>
  <si>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</si>
  <si>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</si>
  <si>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</si>
  <si>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</si>
  <si>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</si>
  <si>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</si>
  <si>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</si>
  <si>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</si>
  <si>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</si>
  <si>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</si>
  <si>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</si>
  <si>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</si>
  <si>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</si>
  <si>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</si>
  <si>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Los Números reales propiedades y operaciones</t>
  </si>
  <si>
    <t>Ilustración</t>
  </si>
  <si>
    <t>Horizontal</t>
  </si>
  <si>
    <t>Ver observaciones</t>
  </si>
  <si>
    <t>Ubicación de la raiz cuadrada de 5.</t>
  </si>
  <si>
    <t>IMG02</t>
  </si>
  <si>
    <t>raiz cuadrada de tres</t>
  </si>
  <si>
    <t>IMG03</t>
  </si>
  <si>
    <t>IMG04</t>
  </si>
  <si>
    <t>IMG05</t>
  </si>
  <si>
    <t>símbolo de los números naturales</t>
  </si>
  <si>
    <t>símbolo de los números enteros</t>
  </si>
  <si>
    <t>IMG06</t>
  </si>
  <si>
    <t>IMG07</t>
  </si>
  <si>
    <t>símbolo de los números reales</t>
  </si>
  <si>
    <t>símbolo de los números irracionales</t>
  </si>
  <si>
    <t>símbolo de los números racionales</t>
  </si>
  <si>
    <t>IMG08</t>
  </si>
  <si>
    <t>número decimal periódico</t>
  </si>
  <si>
    <t>IMG09</t>
  </si>
  <si>
    <t>imagén de un diagrama de torta que busca resaltar la idea de fracción como aprte de un todo.</t>
  </si>
  <si>
    <t>IMG10</t>
  </si>
  <si>
    <t>representación del número 3/5</t>
  </si>
  <si>
    <t>MA_08_01_REC200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</si>
</sst>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4381500</xdr:colOff>
      <xdr:row>9</xdr:row>
      <xdr:rowOff>2581275</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1989667"/>
          <a:ext cx="4381500" cy="2581275"/>
        </a:xfrm>
        <a:prstGeom prst="rect">
          <a:avLst/>
        </a:prstGeom>
        <a:noFill/>
        <a:ln>
          <a:noFill/>
        </a:ln>
      </xdr:spPr>
    </xdr:pic>
    <xdr:clientData/>
  </xdr:twoCellAnchor>
  <xdr:twoCellAnchor>
    <xdr:from>
      <xdr:col>9</xdr:col>
      <xdr:colOff>0</xdr:colOff>
      <xdr:row>10</xdr:row>
      <xdr:rowOff>0</xdr:rowOff>
    </xdr:from>
    <xdr:to>
      <xdr:col>9</xdr:col>
      <xdr:colOff>142875</xdr:colOff>
      <xdr:row>10</xdr:row>
      <xdr:rowOff>152400</xdr:rowOff>
    </xdr:to>
    <xdr:pic>
      <xdr:nvPicPr>
        <xdr:cNvPr id="5" name="Imagen 4"/>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3982700" y="4562475"/>
          <a:ext cx="1428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9</xdr:col>
          <xdr:colOff>1</xdr:colOff>
          <xdr:row>11</xdr:row>
          <xdr:rowOff>0</xdr:rowOff>
        </xdr:from>
        <xdr:to>
          <xdr:col>9</xdr:col>
          <xdr:colOff>508001</xdr:colOff>
          <xdr:row>12</xdr:row>
          <xdr:rowOff>10583</xdr:rowOff>
        </xdr:to>
        <xdr:sp macro="" textlink="">
          <xdr:nvSpPr>
            <xdr:cNvPr id="3075" name="Object 3" hidden="1">
              <a:extLst>
                <a:ext uri="{63B3BB69-23CF-44E3-9099-C40C66FF867C}">
                  <a14:compatExt spid="_x0000_s30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12</xdr:row>
          <xdr:rowOff>0</xdr:rowOff>
        </xdr:from>
        <xdr:to>
          <xdr:col>9</xdr:col>
          <xdr:colOff>296333</xdr:colOff>
          <xdr:row>12</xdr:row>
          <xdr:rowOff>481111</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211666</xdr:colOff>
          <xdr:row>13</xdr:row>
          <xdr:rowOff>504177</xdr:rowOff>
        </xdr:to>
        <xdr:sp macro="" textlink="">
          <xdr:nvSpPr>
            <xdr:cNvPr id="3077" name="Object 5" hidden="1">
              <a:extLst>
                <a:ext uri="{63B3BB69-23CF-44E3-9099-C40C66FF867C}">
                  <a14:compatExt spid="_x0000_s30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14</xdr:row>
          <xdr:rowOff>0</xdr:rowOff>
        </xdr:from>
        <xdr:to>
          <xdr:col>9</xdr:col>
          <xdr:colOff>285750</xdr:colOff>
          <xdr:row>14</xdr:row>
          <xdr:rowOff>437931</xdr:rowOff>
        </xdr:to>
        <xdr:sp macro="" textlink="">
          <xdr:nvSpPr>
            <xdr:cNvPr id="3078" name="Object 6" hidden="1">
              <a:extLst>
                <a:ext uri="{63B3BB69-23CF-44E3-9099-C40C66FF867C}">
                  <a14:compatExt spid="_x0000_s307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xdr:row>
          <xdr:rowOff>0</xdr:rowOff>
        </xdr:from>
        <xdr:to>
          <xdr:col>9</xdr:col>
          <xdr:colOff>317500</xdr:colOff>
          <xdr:row>15</xdr:row>
          <xdr:rowOff>584517</xdr:rowOff>
        </xdr:to>
        <xdr:sp macro="" textlink="">
          <xdr:nvSpPr>
            <xdr:cNvPr id="3079" name="Object 7" hidden="1">
              <a:extLst>
                <a:ext uri="{63B3BB69-23CF-44E3-9099-C40C66FF867C}">
                  <a14:compatExt spid="_x0000_s30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0</xdr:colOff>
      <xdr:row>16</xdr:row>
      <xdr:rowOff>1</xdr:rowOff>
    </xdr:from>
    <xdr:to>
      <xdr:col>9</xdr:col>
      <xdr:colOff>1248833</xdr:colOff>
      <xdr:row>17</xdr:row>
      <xdr:rowOff>1</xdr:rowOff>
    </xdr:to>
    <xdr:pic>
      <xdr:nvPicPr>
        <xdr:cNvPr id="10" name="Imagen 9"/>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1167" y="7302501"/>
          <a:ext cx="1248833" cy="952500"/>
        </a:xfrm>
        <a:prstGeom prst="rect">
          <a:avLst/>
        </a:prstGeom>
        <a:noFill/>
        <a:ln>
          <a:noFill/>
        </a:ln>
      </xdr:spPr>
    </xdr:pic>
    <xdr:clientData/>
  </xdr:twoCellAnchor>
  <xdr:twoCellAnchor editAs="oneCell">
    <xdr:from>
      <xdr:col>9</xdr:col>
      <xdr:colOff>0</xdr:colOff>
      <xdr:row>17</xdr:row>
      <xdr:rowOff>0</xdr:rowOff>
    </xdr:from>
    <xdr:to>
      <xdr:col>9</xdr:col>
      <xdr:colOff>1693333</xdr:colOff>
      <xdr:row>17</xdr:row>
      <xdr:rowOff>1439333</xdr:rowOff>
    </xdr:to>
    <xdr:pic>
      <xdr:nvPicPr>
        <xdr:cNvPr id="11" name="Imagen 10"/>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91167" y="8255000"/>
          <a:ext cx="1693333" cy="1439333"/>
        </a:xfrm>
        <a:prstGeom prst="rect">
          <a:avLst/>
        </a:prstGeom>
        <a:noFill/>
        <a:ln>
          <a:noFill/>
        </a:ln>
      </xdr:spPr>
    </xdr:pic>
    <xdr:clientData/>
  </xdr:twoCellAnchor>
  <xdr:twoCellAnchor editAs="oneCell">
    <xdr:from>
      <xdr:col>9</xdr:col>
      <xdr:colOff>0</xdr:colOff>
      <xdr:row>18</xdr:row>
      <xdr:rowOff>0</xdr:rowOff>
    </xdr:from>
    <xdr:to>
      <xdr:col>9</xdr:col>
      <xdr:colOff>1365250</xdr:colOff>
      <xdr:row>18</xdr:row>
      <xdr:rowOff>1248833</xdr:rowOff>
    </xdr:to>
    <xdr:pic>
      <xdr:nvPicPr>
        <xdr:cNvPr id="12" name="Imagen 1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91167" y="9842500"/>
          <a:ext cx="1365250" cy="124883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D24" sqref="D24"/>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8</v>
      </c>
      <c r="D3" s="91"/>
      <c r="F3" s="83"/>
      <c r="G3" s="84"/>
      <c r="H3" s="56"/>
      <c r="I3" s="56"/>
      <c r="J3" s="16"/>
    </row>
    <row r="4" spans="1:16" ht="16.5" x14ac:dyDescent="0.3">
      <c r="A4" s="1"/>
      <c r="B4" s="4" t="s">
        <v>54</v>
      </c>
      <c r="C4" s="90" t="s">
        <v>146</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58</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169</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204" customHeight="1" x14ac:dyDescent="0.25">
      <c r="A10" s="13" t="str">
        <f>IF(OR(B10&lt;&gt;"",J10&lt;&gt;""),"IMG01","")</f>
        <v>IMG01</v>
      </c>
      <c r="B10" s="27" t="s">
        <v>149</v>
      </c>
      <c r="C10" s="27" t="str">
        <f>IF(OR(B10&lt;&gt;"",J10&lt;&gt;""),IF($G$4="Recurso",CONCATENATE($G$4," ",$G$5),$G$4),"")</f>
        <v>Recurso M7A</v>
      </c>
      <c r="D10" s="14" t="s">
        <v>147</v>
      </c>
      <c r="E10" s="14" t="s">
        <v>148</v>
      </c>
      <c r="F10" s="14" t="str">
        <f>IF(OR(B10&lt;&gt;"",J10&lt;&gt;""),CONCATENATE($C$7,"_",$A10,IF($G$4="Cuaderno de Estudio","_small",CONCATENATE(IF(I10="","","n"),IF(LEFT($G$5,1)="F",".jpg",".png")))),"")</f>
        <v>MA_08_01_REC200_IMG01n.png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MA_08_01_REC200_IMG01a.png</v>
      </c>
      <c r="I10" s="14" t="str">
        <f>IF(OR(B10&lt;&gt;"",J10&lt;&gt;""),IF($G$4="Recurso",IF(LEFT($G$5,1)="M",IF(VLOOKUP($G$5,'Definición técnica de imagenes'!$A$3:$G$17,6,FALSE)=0,"",VLOOKUP($G$5,'Definición técnica de imagenes'!$A$3:$G$17,6,FALSE)),IF($G$5="F1","","")),'Definición técnica de imagenes'!$F$16),"")</f>
        <v>500 x 500 px</v>
      </c>
      <c r="J10" s="14"/>
      <c r="K10" s="80" t="s">
        <v>150</v>
      </c>
    </row>
    <row r="11" spans="1:16" s="12" customFormat="1" ht="13.9" customHeight="1" x14ac:dyDescent="0.25">
      <c r="A11" s="13" t="s">
        <v>151</v>
      </c>
      <c r="B11" s="28" t="s">
        <v>149</v>
      </c>
      <c r="C11" s="27" t="str">
        <f t="shared" ref="C11:C22" si="0">IF(OR(B11&lt;&gt;"",J11&lt;&gt;""),IF($G$4="Recurso",CONCATENATE($G$4," ",$G$5),$G$4),"")</f>
        <v>Recurso M7A</v>
      </c>
      <c r="D11" s="14" t="s">
        <v>147</v>
      </c>
      <c r="E11" s="14" t="s">
        <v>148</v>
      </c>
      <c r="F11" s="14" t="str">
        <f t="shared" ref="F11:F74" si="1">IF(OR(B11&lt;&gt;"",J11&lt;&gt;""),CONCATENATE($C$7,"_",$A11,IF($G$4="Cuaderno de Estudio","_small",CONCATENATE(IF(I11="","","n"),IF(LEFT($G$5,1)="F",".jpg",".png")))),"")</f>
        <v>MA_08_01_REC200_IMG02n.png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MA_08_01_REC200_IMG02a.png</v>
      </c>
      <c r="I11" s="14" t="str">
        <f>IF(OR(B11&lt;&gt;"",J11&lt;&gt;""),IF($G$4="Recurso",IF(LEFT($G$5,1)="M",IF(VLOOKUP($G$5,'Definición técnica de imagenes'!$A$3:$G$17,6,FALSE)=0,"",VLOOKUP($G$5,'Definición técnica de imagenes'!$A$3:$G$17,6,FALSE)),IF($G$5="F1","","")),'Definición técnica de imagenes'!$F$16),"")</f>
        <v>500 x 500 px</v>
      </c>
      <c r="J11"/>
      <c r="K11" s="15" t="s">
        <v>152</v>
      </c>
    </row>
    <row r="12" spans="1:16" s="12" customFormat="1" ht="30.75" customHeight="1" x14ac:dyDescent="0.25">
      <c r="A12" s="13" t="s">
        <v>153</v>
      </c>
      <c r="B12" s="29" t="s">
        <v>149</v>
      </c>
      <c r="C12" s="27" t="str">
        <f t="shared" si="0"/>
        <v>Recurso M7A</v>
      </c>
      <c r="D12" s="14" t="s">
        <v>147</v>
      </c>
      <c r="E12" s="14" t="s">
        <v>148</v>
      </c>
      <c r="F12" s="14" t="str">
        <f t="shared" si="1"/>
        <v>MA_08_01_REC200_IMG03n.png</v>
      </c>
      <c r="G12" s="14" t="str">
        <f>IF(F12&lt;&gt;"",IF($G$4="Recurso",IF(LEFT($G$5,1)="M",VLOOKUP($G$5,'Definición técnica de imagenes'!$A$3:$G$17,5,FALSE),IF($G$5="F1",'Definición técnica de imagenes'!$E$15,'Definición técnica de imagenes'!$F$13)),'Definición técnica de imagenes'!$E$16),"")</f>
        <v>286 x 286 px</v>
      </c>
      <c r="H12" s="14" t="str">
        <f t="shared" si="2"/>
        <v>MA_08_01_REC200_IMG03a.png</v>
      </c>
      <c r="I12" s="14" t="str">
        <f>IF(OR(B12&lt;&gt;"",J12&lt;&gt;""),IF($G$4="Recurso",IF(LEFT($G$5,1)="M",IF(VLOOKUP($G$5,'Definición técnica de imagenes'!$A$3:$G$17,6,FALSE)=0,"",VLOOKUP($G$5,'Definición técnica de imagenes'!$A$3:$G$17,6,FALSE)),IF($G$5="F1","","")),'Definición técnica de imagenes'!$F$16),"")</f>
        <v>500 x 500 px</v>
      </c>
      <c r="J12"/>
      <c r="K12" s="19" t="s">
        <v>156</v>
      </c>
    </row>
    <row r="13" spans="1:16" s="12" customFormat="1" ht="39.75" customHeight="1" x14ac:dyDescent="0.25">
      <c r="A13" s="13" t="s">
        <v>154</v>
      </c>
      <c r="B13" s="28" t="s">
        <v>149</v>
      </c>
      <c r="C13" s="27" t="str">
        <f t="shared" si="0"/>
        <v>Recurso M7A</v>
      </c>
      <c r="D13" s="14" t="s">
        <v>147</v>
      </c>
      <c r="E13" s="14" t="s">
        <v>148</v>
      </c>
      <c r="F13" s="14" t="str">
        <f t="shared" si="1"/>
        <v>MA_08_01_REC200_IMG04n.png</v>
      </c>
      <c r="G13" s="14" t="str">
        <f>IF(F13&lt;&gt;"",IF($G$4="Recurso",IF(LEFT($G$5,1)="M",VLOOKUP($G$5,'Definición técnica de imagenes'!$A$3:$G$17,5,FALSE),IF($G$5="F1",'Definición técnica de imagenes'!$E$15,'Definición técnica de imagenes'!$F$13)),'Definición técnica de imagenes'!$E$16),"")</f>
        <v>286 x 286 px</v>
      </c>
      <c r="H13" s="14" t="str">
        <f t="shared" si="2"/>
        <v>MA_08_01_REC200_IMG04a.png</v>
      </c>
      <c r="I13" s="14" t="str">
        <f>IF(OR(B13&lt;&gt;"",J13&lt;&gt;""),IF($G$4="Recurso",IF(LEFT($G$5,1)="M",IF(VLOOKUP($G$5,'Definición técnica de imagenes'!$A$3:$G$17,6,FALSE)=0,"",VLOOKUP($G$5,'Definición técnica de imagenes'!$A$3:$G$17,6,FALSE)),IF($G$5="F1","","")),'Definición técnica de imagenes'!$F$16),"")</f>
        <v>500 x 500 px</v>
      </c>
      <c r="J13"/>
      <c r="K13" s="19" t="s">
        <v>157</v>
      </c>
    </row>
    <row r="14" spans="1:16" s="12" customFormat="1" ht="44.25" customHeight="1" x14ac:dyDescent="0.25">
      <c r="A14" s="13" t="s">
        <v>155</v>
      </c>
      <c r="B14" s="28" t="s">
        <v>149</v>
      </c>
      <c r="C14" s="27" t="str">
        <f t="shared" si="0"/>
        <v>Recurso M7A</v>
      </c>
      <c r="D14" s="14" t="s">
        <v>147</v>
      </c>
      <c r="E14" s="14" t="s">
        <v>148</v>
      </c>
      <c r="F14" s="14" t="str">
        <f t="shared" si="1"/>
        <v>MA_08_01_REC200_IMG05n.png</v>
      </c>
      <c r="G14" s="14" t="str">
        <f>IF(F14&lt;&gt;"",IF($G$4="Recurso",IF(LEFT($G$5,1)="M",VLOOKUP($G$5,'Definición técnica de imagenes'!$A$3:$G$17,5,FALSE),IF($G$5="F1",'Definición técnica de imagenes'!$E$15,'Definición técnica de imagenes'!$F$13)),'Definición técnica de imagenes'!$E$16),"")</f>
        <v>286 x 286 px</v>
      </c>
      <c r="H14" s="14" t="str">
        <f t="shared" si="2"/>
        <v>MA_08_01_REC200_IMG05a.png</v>
      </c>
      <c r="I14" s="14" t="str">
        <f>IF(OR(B14&lt;&gt;"",J14&lt;&gt;""),IF($G$4="Recurso",IF(LEFT($G$5,1)="M",IF(VLOOKUP($G$5,'Definición técnica de imagenes'!$A$3:$G$17,6,FALSE)=0,"",VLOOKUP($G$5,'Definición técnica de imagenes'!$A$3:$G$17,6,FALSE)),IF($G$5="F1","","")),'Definición técnica de imagenes'!$F$16),"")</f>
        <v>500 x 500 px</v>
      </c>
      <c r="J14"/>
      <c r="K14" s="19" t="s">
        <v>161</v>
      </c>
    </row>
    <row r="15" spans="1:16" s="12" customFormat="1" ht="39" customHeight="1" x14ac:dyDescent="0.25">
      <c r="A15" s="13" t="s">
        <v>158</v>
      </c>
      <c r="B15" s="28" t="s">
        <v>149</v>
      </c>
      <c r="C15" s="27" t="str">
        <f t="shared" si="0"/>
        <v>Recurso M7A</v>
      </c>
      <c r="D15" s="14" t="s">
        <v>147</v>
      </c>
      <c r="E15" s="14" t="s">
        <v>148</v>
      </c>
      <c r="F15" s="14" t="str">
        <f t="shared" si="1"/>
        <v>MA_08_01_REC200_IMG06n.png</v>
      </c>
      <c r="G15" s="14" t="str">
        <f>IF(F15&lt;&gt;"",IF($G$4="Recurso",IF(LEFT($G$5,1)="M",VLOOKUP($G$5,'Definición técnica de imagenes'!$A$3:$G$17,5,FALSE),IF($G$5="F1",'Definición técnica de imagenes'!$E$15,'Definición técnica de imagenes'!$F$13)),'Definición técnica de imagenes'!$E$16),"")</f>
        <v>286 x 286 px</v>
      </c>
      <c r="H15" s="14" t="str">
        <f t="shared" si="2"/>
        <v>MA_08_01_REC200_IMG06a.png</v>
      </c>
      <c r="I15" s="14" t="str">
        <f>IF(OR(B15&lt;&gt;"",J15&lt;&gt;""),IF($G$4="Recurso",IF(LEFT($G$5,1)="M",IF(VLOOKUP($G$5,'Definición técnica de imagenes'!$A$3:$G$17,6,FALSE)=0,"",VLOOKUP($G$5,'Definición técnica de imagenes'!$A$3:$G$17,6,FALSE)),IF($G$5="F1","","")),'Definición técnica de imagenes'!$F$16),"")</f>
        <v>500 x 500 px</v>
      </c>
      <c r="J15"/>
      <c r="K15" s="21" t="s">
        <v>160</v>
      </c>
    </row>
    <row r="16" spans="1:16" s="12" customFormat="1" ht="46.5" customHeight="1" x14ac:dyDescent="0.3">
      <c r="A16" s="13" t="s">
        <v>159</v>
      </c>
      <c r="B16" s="28" t="s">
        <v>149</v>
      </c>
      <c r="C16" s="27" t="str">
        <f t="shared" si="0"/>
        <v>Recurso M7A</v>
      </c>
      <c r="D16" s="14" t="s">
        <v>147</v>
      </c>
      <c r="E16" s="14" t="s">
        <v>148</v>
      </c>
      <c r="F16" s="14" t="str">
        <f t="shared" si="1"/>
        <v>MA_08_01_REC200_IMG07n.png</v>
      </c>
      <c r="G16" s="14" t="str">
        <f>IF(F16&lt;&gt;"",IF($G$4="Recurso",IF(LEFT($G$5,1)="M",VLOOKUP($G$5,'Definición técnica de imagenes'!$A$3:$G$17,5,FALSE),IF($G$5="F1",'Definición técnica de imagenes'!$E$15,'Definición técnica de imagenes'!$F$13)),'Definición técnica de imagenes'!$E$16),"")</f>
        <v>286 x 286 px</v>
      </c>
      <c r="H16" s="14" t="str">
        <f t="shared" si="2"/>
        <v>MA_08_01_REC200_IMG07a.png</v>
      </c>
      <c r="I16" s="14" t="str">
        <f>IF(OR(B16&lt;&gt;"",J16&lt;&gt;""),IF($G$4="Recurso",IF(LEFT($G$5,1)="M",IF(VLOOKUP($G$5,'Definición técnica de imagenes'!$A$3:$G$17,6,FALSE)=0,"",VLOOKUP($G$5,'Definición técnica de imagenes'!$A$3:$G$17,6,FALSE)),IF($G$5="F1","","")),'Definición técnica de imagenes'!$F$16),"")</f>
        <v>500 x 500 px</v>
      </c>
      <c r="J16"/>
      <c r="K16" s="37" t="s">
        <v>162</v>
      </c>
    </row>
    <row r="17" spans="1:11" s="12" customFormat="1" ht="75" customHeight="1" x14ac:dyDescent="0.25">
      <c r="A17" s="13" t="s">
        <v>163</v>
      </c>
      <c r="B17" s="28" t="s">
        <v>149</v>
      </c>
      <c r="C17" s="27" t="str">
        <f t="shared" si="0"/>
        <v>Recurso M7A</v>
      </c>
      <c r="D17" s="14" t="s">
        <v>147</v>
      </c>
      <c r="E17" s="14" t="s">
        <v>148</v>
      </c>
      <c r="F17" s="14" t="str">
        <f t="shared" si="1"/>
        <v>MA_08_01_REC200_IMG08n.png</v>
      </c>
      <c r="G17" s="14" t="str">
        <f>IF(F17&lt;&gt;"",IF($G$4="Recurso",IF(LEFT($G$5,1)="M",VLOOKUP($G$5,'Definición técnica de imagenes'!$A$3:$G$17,5,FALSE),IF($G$5="F1",'Definición técnica de imagenes'!$E$15,'Definición técnica de imagenes'!$F$13)),'Definición técnica de imagenes'!$E$16),"")</f>
        <v>286 x 286 px</v>
      </c>
      <c r="H17" s="14" t="str">
        <f t="shared" si="2"/>
        <v>MA_08_01_REC200_IMG08a.png</v>
      </c>
      <c r="I17" s="14" t="str">
        <f>IF(OR(B17&lt;&gt;"",J17&lt;&gt;""),IF($G$4="Recurso",IF(LEFT($G$5,1)="M",IF(VLOOKUP($G$5,'Definición técnica de imagenes'!$A$3:$G$17,6,FALSE)=0,"",VLOOKUP($G$5,'Definición técnica de imagenes'!$A$3:$G$17,6,FALSE)),IF($G$5="F1","","")),'Definición técnica de imagenes'!$F$16),"")</f>
        <v>500 x 500 px</v>
      </c>
      <c r="J17" s="21"/>
      <c r="K17" s="21" t="s">
        <v>164</v>
      </c>
    </row>
    <row r="18" spans="1:11" s="12" customFormat="1" ht="125.25" customHeight="1" x14ac:dyDescent="0.25">
      <c r="A18" s="13" t="s">
        <v>165</v>
      </c>
      <c r="B18" s="28" t="s">
        <v>149</v>
      </c>
      <c r="C18" s="27" t="str">
        <f t="shared" si="0"/>
        <v>Recurso M7A</v>
      </c>
      <c r="D18" s="14" t="s">
        <v>147</v>
      </c>
      <c r="E18" s="14" t="s">
        <v>148</v>
      </c>
      <c r="F18" s="14" t="str">
        <f t="shared" si="1"/>
        <v>MA_08_01_REC200_IMG09n.png</v>
      </c>
      <c r="G18" s="14" t="str">
        <f>IF(F18&lt;&gt;"",IF($G$4="Recurso",IF(LEFT($G$5,1)="M",VLOOKUP($G$5,'Definición técnica de imagenes'!$A$3:$G$17,5,FALSE),IF($G$5="F1",'Definición técnica de imagenes'!$E$15,'Definición técnica de imagenes'!$F$13)),'Definición técnica de imagenes'!$E$16),"")</f>
        <v>286 x 286 px</v>
      </c>
      <c r="H18" s="14" t="str">
        <f t="shared" si="2"/>
        <v>MA_08_01_REC200_IMG09a.png</v>
      </c>
      <c r="I18" s="14" t="str">
        <f>IF(OR(B18&lt;&gt;"",J18&lt;&gt;""),IF($G$4="Recurso",IF(LEFT($G$5,1)="M",IF(VLOOKUP($G$5,'Definición técnica de imagenes'!$A$3:$G$17,6,FALSE)=0,"",VLOOKUP($G$5,'Definición técnica de imagenes'!$A$3:$G$17,6,FALSE)),IF($G$5="F1","","")),'Definición técnica de imagenes'!$F$16),"")</f>
        <v>500 x 500 px</v>
      </c>
      <c r="J18" s="21"/>
      <c r="K18" s="21" t="s">
        <v>166</v>
      </c>
    </row>
    <row r="19" spans="1:11" s="12" customFormat="1" ht="105" customHeight="1" x14ac:dyDescent="0.3">
      <c r="A19" s="13" t="s">
        <v>167</v>
      </c>
      <c r="B19" s="35" t="s">
        <v>149</v>
      </c>
      <c r="C19" s="27" t="str">
        <f t="shared" si="0"/>
        <v>Recurso M7A</v>
      </c>
      <c r="D19" s="14" t="s">
        <v>147</v>
      </c>
      <c r="E19" s="14" t="s">
        <v>148</v>
      </c>
      <c r="F19" s="14" t="str">
        <f t="shared" si="1"/>
        <v>MA_08_01_REC200_IMG10n.png</v>
      </c>
      <c r="G19" s="14" t="str">
        <f>IF(F19&lt;&gt;"",IF($G$4="Recurso",IF(LEFT($G$5,1)="M",VLOOKUP($G$5,'Definición técnica de imagenes'!$A$3:$G$17,5,FALSE),IF($G$5="F1",'Definición técnica de imagenes'!$E$15,'Definición técnica de imagenes'!$F$13)),'Definición técnica de imagenes'!$E$16),"")</f>
        <v>286 x 286 px</v>
      </c>
      <c r="H19" s="14" t="str">
        <f t="shared" si="2"/>
        <v>MA_08_01_REC200_IMG10a.png</v>
      </c>
      <c r="I19" s="14" t="str">
        <f>IF(OR(B19&lt;&gt;"",J19&lt;&gt;""),IF($G$4="Recurso",IF(LEFT($G$5,1)="M",IF(VLOOKUP($G$5,'Definición técnica de imagenes'!$A$3:$G$17,6,FALSE)=0,"",VLOOKUP($G$5,'Definición técnica de imagenes'!$A$3:$G$17,6,FALSE)),IF($G$5="F1","","")),'Definición técnica de imagenes'!$F$16),"")</f>
        <v>500 x 500 px</v>
      </c>
      <c r="J19" s="34"/>
      <c r="K19" s="37" t="s">
        <v>168</v>
      </c>
    </row>
    <row r="20" spans="1:11" s="12" customFormat="1" x14ac:dyDescent="0.25">
      <c r="A20" s="13" t="str">
        <f t="shared" ref="A12:A30" si="3">IF(OR(B20&lt;&gt;"",J20&lt;&gt;""),CONCATENATE(LEFT(A19,3),IF(MID(A19,4,2)+1&lt;10,CONCATENATE("0",MID(A19,4,2)+1))),"")</f>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075" r:id="rId4">
          <objectPr defaultSize="0" autoPict="0" r:id="rId5">
            <anchor moveWithCells="1" sizeWithCells="1">
              <from>
                <xdr:col>9</xdr:col>
                <xdr:colOff>0</xdr:colOff>
                <xdr:row>11</xdr:row>
                <xdr:rowOff>0</xdr:rowOff>
              </from>
              <to>
                <xdr:col>9</xdr:col>
                <xdr:colOff>504825</xdr:colOff>
                <xdr:row>12</xdr:row>
                <xdr:rowOff>9525</xdr:rowOff>
              </to>
            </anchor>
          </objectPr>
        </oleObject>
      </mc:Choice>
      <mc:Fallback>
        <oleObject progId="PBrush" shapeId="3075" r:id="rId4"/>
      </mc:Fallback>
    </mc:AlternateContent>
    <mc:AlternateContent xmlns:mc="http://schemas.openxmlformats.org/markup-compatibility/2006">
      <mc:Choice Requires="x14">
        <oleObject progId="PBrush" shapeId="3076" r:id="rId6">
          <objectPr defaultSize="0" autoPict="0" r:id="rId7">
            <anchor moveWithCells="1" sizeWithCells="1">
              <from>
                <xdr:col>9</xdr:col>
                <xdr:colOff>0</xdr:colOff>
                <xdr:row>12</xdr:row>
                <xdr:rowOff>0</xdr:rowOff>
              </from>
              <to>
                <xdr:col>9</xdr:col>
                <xdr:colOff>295275</xdr:colOff>
                <xdr:row>12</xdr:row>
                <xdr:rowOff>485775</xdr:rowOff>
              </to>
            </anchor>
          </objectPr>
        </oleObject>
      </mc:Choice>
      <mc:Fallback>
        <oleObject progId="PBrush" shapeId="3076" r:id="rId6"/>
      </mc:Fallback>
    </mc:AlternateContent>
    <mc:AlternateContent xmlns:mc="http://schemas.openxmlformats.org/markup-compatibility/2006">
      <mc:Choice Requires="x14">
        <oleObject progId="PBrush" shapeId="3077" r:id="rId8">
          <objectPr defaultSize="0" autoPict="0" r:id="rId9">
            <anchor moveWithCells="1" sizeWithCells="1">
              <from>
                <xdr:col>9</xdr:col>
                <xdr:colOff>0</xdr:colOff>
                <xdr:row>13</xdr:row>
                <xdr:rowOff>0</xdr:rowOff>
              </from>
              <to>
                <xdr:col>9</xdr:col>
                <xdr:colOff>209550</xdr:colOff>
                <xdr:row>13</xdr:row>
                <xdr:rowOff>504825</xdr:rowOff>
              </to>
            </anchor>
          </objectPr>
        </oleObject>
      </mc:Choice>
      <mc:Fallback>
        <oleObject progId="PBrush" shapeId="3077" r:id="rId8"/>
      </mc:Fallback>
    </mc:AlternateContent>
    <mc:AlternateContent xmlns:mc="http://schemas.openxmlformats.org/markup-compatibility/2006">
      <mc:Choice Requires="x14">
        <oleObject progId="PBrush" shapeId="3078" r:id="rId10">
          <objectPr defaultSize="0" autoPict="0" r:id="rId11">
            <anchor moveWithCells="1" sizeWithCells="1">
              <from>
                <xdr:col>9</xdr:col>
                <xdr:colOff>0</xdr:colOff>
                <xdr:row>14</xdr:row>
                <xdr:rowOff>0</xdr:rowOff>
              </from>
              <to>
                <xdr:col>9</xdr:col>
                <xdr:colOff>285750</xdr:colOff>
                <xdr:row>14</xdr:row>
                <xdr:rowOff>438150</xdr:rowOff>
              </to>
            </anchor>
          </objectPr>
        </oleObject>
      </mc:Choice>
      <mc:Fallback>
        <oleObject progId="PBrush" shapeId="3078" r:id="rId10"/>
      </mc:Fallback>
    </mc:AlternateContent>
    <mc:AlternateContent xmlns:mc="http://schemas.openxmlformats.org/markup-compatibility/2006">
      <mc:Choice Requires="x14">
        <oleObject progId="PBrush" shapeId="3079" r:id="rId12">
          <objectPr defaultSize="0" autoPict="0" r:id="rId13">
            <anchor moveWithCells="1" sizeWithCells="1">
              <from>
                <xdr:col>9</xdr:col>
                <xdr:colOff>0</xdr:colOff>
                <xdr:row>15</xdr:row>
                <xdr:rowOff>0</xdr:rowOff>
              </from>
              <to>
                <xdr:col>9</xdr:col>
                <xdr:colOff>314325</xdr:colOff>
                <xdr:row>15</xdr:row>
                <xdr:rowOff>581025</xdr:rowOff>
              </to>
            </anchor>
          </objectPr>
        </oleObject>
      </mc:Choice>
      <mc:Fallback>
        <oleObject progId="PBrush" shapeId="3079" r:id="rId12"/>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2015-03-10T15:17:30Z</dcterms:modified>
</cp:coreProperties>
</file>