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<sst xmlns="http://schemas.openxmlformats.org/spreadsheetml/2006/main" count="274" uniqueCount="163">
  <si>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</si>
  <si>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</si>
  <si>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</si>
  <si>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</si>
  <si>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</si>
  <si>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</si>
  <si>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</si>
  <si>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</si>
  <si>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</si>
  <si>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</si>
  <si>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</si>
  <si>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</si>
  <si>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</si>
  <si>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</si>
  <si>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</si>
  <si>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</si>
  <si>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</si>
  <si>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</si>
  <si>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</si>
  <si>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</si>
  <si>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</si>
  <si>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</si>
  <si>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</si>
  <si>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</si>
  <si>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</si>
  <si>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</si>
  <si>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</si>
  <si>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</si>
  <si>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</si>
  <si>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</si>
  <si>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</si>
  <si>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</si>
  <si>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</si>
  <si>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</si>
  <si>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</si>
  <si>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</si>
  <si>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</si>
  <si>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</si>
  <si>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</si>
  <si>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</si>
  <si>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</si>
  <si>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</si>
  <si>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</si>
  <si>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</si>
  <si>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</si>
  <si>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</si>
  <si>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</si>
  <si>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</si>
  <si>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</si>
  <si>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</si>
  <si>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</si>
  <si>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</si>
  <si>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</si>
  <si>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</si>
  <si>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</si>
  <si>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</si>
  <si>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</si>
  <si>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</si>
  <si>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</si>
  <si>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</si>
  <si>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</si>
  <si>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</si>
  <si>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</si>
  <si>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</si>
  <si>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</si>
  <si>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</si>
  <si>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</si>
  <si>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</si>
  <si>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</si>
  <si>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</si>
  <si>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</si>
  <si>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</si>
  <si>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</si>
  <si>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</si>
  <si>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</si>
  <si>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</si>
  <si>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</si>
  <si>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</si>
  <si>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</si>
  <si>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</si>
  <si>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</si>
  <si>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</si>
  <si>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</si>
  <si>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</si>
  <si>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</si>
  <si>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</si>
  <si>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</si>
  <si>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</si>
  <si>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</si>
  <si>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</si>
  <si>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</si>
  <si>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</si>
  <si>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</si>
  <si>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</si>
  <si>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</si>
  <si>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</si>
  <si>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</si>
  <si>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</si>
  <si>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</si>
  <si>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</si>
  <si>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</si>
  <si>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</si>
  <si>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</si>
  <si>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</si>
  <si>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</si>
  <si>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</si>
  <si>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</si>
  <si>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</si>
  <si>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</si>
  <si>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</si>
  <si>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</si>
  <si>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</si>
  <si>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</si>
  <si>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</si>
  <si>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</si>
  <si>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</si>
  <si>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</si>
  <si>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</si>
  <si>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</si>
  <si>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</si>
  <si>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</si>
  <si>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</si>
  <si>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</si>
  <si>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</si>
  <si>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</si>
  <si>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</si>
  <si>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</si>
  <si>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</si>
  <si>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</si>
  <si>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</si>
  <si>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</si>
  <si>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</si>
  <si>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</si>
  <si>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</si>
  <si>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</si>
  <si>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</si>
  <si>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</si>
  <si>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</si>
  <si>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</si>
  <si>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</si>
  <si>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</si>
  <si>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</si>
  <si>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</si>
  <si>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</si>
  <si>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</si>
  <si>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</si>
  <si>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</si>
  <si>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</si>
  <si>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</si>
  <si>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</si>
  <si>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</si>
  <si>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IMG03</t>
  </si>
  <si>
    <t>IMG04</t>
  </si>
  <si>
    <t>IMG05</t>
  </si>
  <si>
    <t>IMG06</t>
  </si>
  <si>
    <t>Identidades notables</t>
  </si>
  <si>
    <t>F1</t>
  </si>
  <si>
    <t>MA_08_02_CO_REC170</t>
  </si>
  <si>
    <t>IMG10</t>
  </si>
  <si>
    <t>IMG11</t>
  </si>
  <si>
    <t>IMG12</t>
  </si>
  <si>
    <t>IMG13</t>
  </si>
  <si>
    <t>IMG14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</si>
</sst>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232833</xdr:colOff>
      <xdr:row>9</xdr:row>
      <xdr:rowOff>10583</xdr:rowOff>
    </xdr:from>
    <xdr:to>
      <xdr:col>10</xdr:col>
      <xdr:colOff>153458</xdr:colOff>
      <xdr:row>10</xdr:row>
      <xdr:rowOff>2117</xdr:rowOff>
    </xdr:to>
    <xdr:pic>
      <xdr:nvPicPr>
        <xdr:cNvPr id="27" name="Imagen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24000" y="2000250"/>
          <a:ext cx="6048375" cy="2351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148166</xdr:colOff>
      <xdr:row>10</xdr:row>
      <xdr:rowOff>74083</xdr:rowOff>
    </xdr:from>
    <xdr:to>
      <xdr:col>9</xdr:col>
      <xdr:colOff>6120341</xdr:colOff>
      <xdr:row>11</xdr:row>
      <xdr:rowOff>26458</xdr:rowOff>
    </xdr:to>
    <xdr:pic>
      <xdr:nvPicPr>
        <xdr:cNvPr id="28" name="Imagen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39333" y="4423833"/>
          <a:ext cx="5972175" cy="2132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2628900</xdr:colOff>
      <xdr:row>11</xdr:row>
      <xdr:rowOff>1743075</xdr:rowOff>
    </xdr:to>
    <xdr:pic>
      <xdr:nvPicPr>
        <xdr:cNvPr id="29" name="Imagen 28" descr="Resultado de imagen para binomio de newto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6529917"/>
          <a:ext cx="2628900" cy="1743075"/>
        </a:xfrm>
        <a:prstGeom prst="rect">
          <a:avLst/>
        </a:prstGeom>
        <a:noFill/>
        <a:ln>
          <a:noFill/>
        </a:ln>
      </xdr:spPr>
    </xdr:pic>
    <xdr:clientData/>
  </xdr:twoCellAnchor>
  <xdr:twoCellAnchor editAs="oneCell">
    <xdr:from>
      <xdr:col>9</xdr:col>
      <xdr:colOff>285750</xdr:colOff>
      <xdr:row>12</xdr:row>
      <xdr:rowOff>338667</xdr:rowOff>
    </xdr:from>
    <xdr:to>
      <xdr:col>9</xdr:col>
      <xdr:colOff>4821767</xdr:colOff>
      <xdr:row>12</xdr:row>
      <xdr:rowOff>1616075</xdr:rowOff>
    </xdr:to>
    <xdr:pic>
      <xdr:nvPicPr>
        <xdr:cNvPr id="30" name="Imagen 2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76917" y="8815917"/>
          <a:ext cx="4536017" cy="1277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539750</xdr:colOff>
      <xdr:row>13</xdr:row>
      <xdr:rowOff>84667</xdr:rowOff>
    </xdr:from>
    <xdr:to>
      <xdr:col>9</xdr:col>
      <xdr:colOff>4485217</xdr:colOff>
      <xdr:row>13</xdr:row>
      <xdr:rowOff>2011892</xdr:rowOff>
    </xdr:to>
    <xdr:pic>
      <xdr:nvPicPr>
        <xdr:cNvPr id="31" name="Imagen 3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530917" y="10615084"/>
          <a:ext cx="3945467" cy="192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254000</xdr:colOff>
      <xdr:row>14</xdr:row>
      <xdr:rowOff>52917</xdr:rowOff>
    </xdr:from>
    <xdr:to>
      <xdr:col>9</xdr:col>
      <xdr:colOff>6026150</xdr:colOff>
      <xdr:row>14</xdr:row>
      <xdr:rowOff>2423584</xdr:rowOff>
    </xdr:to>
    <xdr:pic>
      <xdr:nvPicPr>
        <xdr:cNvPr id="32" name="Imagen 3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45167" y="12657667"/>
          <a:ext cx="5772150" cy="237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1442356</xdr:colOff>
      <xdr:row>15</xdr:row>
      <xdr:rowOff>190500</xdr:rowOff>
    </xdr:from>
    <xdr:to>
      <xdr:col>10</xdr:col>
      <xdr:colOff>235403</xdr:colOff>
      <xdr:row>15</xdr:row>
      <xdr:rowOff>2930979</xdr:rowOff>
    </xdr:to>
    <xdr:pic>
      <xdr:nvPicPr>
        <xdr:cNvPr id="33" name="Imagen 3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879285" y="15444107"/>
          <a:ext cx="6481082" cy="2740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68036</xdr:colOff>
      <xdr:row>16</xdr:row>
      <xdr:rowOff>149679</xdr:rowOff>
    </xdr:from>
    <xdr:to>
      <xdr:col>10</xdr:col>
      <xdr:colOff>6804</xdr:colOff>
      <xdr:row>16</xdr:row>
      <xdr:rowOff>1322615</xdr:rowOff>
    </xdr:to>
    <xdr:pic>
      <xdr:nvPicPr>
        <xdr:cNvPr id="34" name="Imagen 3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69786" y="18655393"/>
          <a:ext cx="6061982" cy="1172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285750</xdr:colOff>
      <xdr:row>17</xdr:row>
      <xdr:rowOff>136071</xdr:rowOff>
    </xdr:from>
    <xdr:to>
      <xdr:col>9</xdr:col>
      <xdr:colOff>5890532</xdr:colOff>
      <xdr:row>17</xdr:row>
      <xdr:rowOff>2667000</xdr:rowOff>
    </xdr:to>
    <xdr:pic>
      <xdr:nvPicPr>
        <xdr:cNvPr id="35" name="Imagen 3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87500" y="20342678"/>
          <a:ext cx="5604782" cy="2530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258536</xdr:colOff>
      <xdr:row>18</xdr:row>
      <xdr:rowOff>122465</xdr:rowOff>
    </xdr:from>
    <xdr:to>
      <xdr:col>9</xdr:col>
      <xdr:colOff>5772150</xdr:colOff>
      <xdr:row>18</xdr:row>
      <xdr:rowOff>2008415</xdr:rowOff>
    </xdr:to>
    <xdr:pic>
      <xdr:nvPicPr>
        <xdr:cNvPr id="36" name="Imagen 3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260286" y="23485929"/>
          <a:ext cx="5513614"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639535</xdr:colOff>
      <xdr:row>19</xdr:row>
      <xdr:rowOff>449035</xdr:rowOff>
    </xdr:from>
    <xdr:to>
      <xdr:col>9</xdr:col>
      <xdr:colOff>4314824</xdr:colOff>
      <xdr:row>19</xdr:row>
      <xdr:rowOff>1118506</xdr:rowOff>
    </xdr:to>
    <xdr:pic>
      <xdr:nvPicPr>
        <xdr:cNvPr id="37" name="Imagen 36"/>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641285" y="26316214"/>
          <a:ext cx="3675289" cy="669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95250</xdr:colOff>
      <xdr:row>20</xdr:row>
      <xdr:rowOff>108857</xdr:rowOff>
    </xdr:from>
    <xdr:to>
      <xdr:col>10</xdr:col>
      <xdr:colOff>300718</xdr:colOff>
      <xdr:row>20</xdr:row>
      <xdr:rowOff>2935061</xdr:rowOff>
    </xdr:to>
    <xdr:pic>
      <xdr:nvPicPr>
        <xdr:cNvPr id="38" name="Imagen 3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97000" y="27744964"/>
          <a:ext cx="6328682" cy="2826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299357</xdr:colOff>
      <xdr:row>21</xdr:row>
      <xdr:rowOff>231322</xdr:rowOff>
    </xdr:from>
    <xdr:to>
      <xdr:col>9</xdr:col>
      <xdr:colOff>5736771</xdr:colOff>
      <xdr:row>21</xdr:row>
      <xdr:rowOff>1907722</xdr:rowOff>
    </xdr:to>
    <xdr:pic>
      <xdr:nvPicPr>
        <xdr:cNvPr id="39" name="Imagen 38"/>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301107" y="30929036"/>
          <a:ext cx="5437414"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258536</xdr:colOff>
      <xdr:row>22</xdr:row>
      <xdr:rowOff>244928</xdr:rowOff>
    </xdr:from>
    <xdr:to>
      <xdr:col>9</xdr:col>
      <xdr:colOff>4000500</xdr:colOff>
      <xdr:row>22</xdr:row>
      <xdr:rowOff>1469571</xdr:rowOff>
    </xdr:to>
    <xdr:pic>
      <xdr:nvPicPr>
        <xdr:cNvPr id="40" name="Imagen 3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260286" y="32983714"/>
          <a:ext cx="3741964" cy="1224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129</v>
      </c>
      <c r="C2" s="84" t="s">
        <v>21</v>
      </c>
      <c r="D2" s="85"/>
      <c r="F2" s="77" t="s">
        <v>0</v>
      </c>
      <c r="G2" s="78"/>
      <c r="H2" s="52"/>
      <c r="I2" s="52"/>
      <c r="J2" s="16"/>
    </row>
    <row r="3" spans="1:16" ht="15.75" x14ac:dyDescent="0.25">
      <c r="A3" s="1"/>
      <c r="B3" s="4" t="s">
        <v>8</v>
      </c>
      <c r="C3" s="86">
        <v>8</v>
      </c>
      <c r="D3" s="87"/>
      <c r="F3" s="79"/>
      <c r="G3" s="80"/>
      <c r="H3" s="52"/>
      <c r="I3" s="52"/>
      <c r="J3" s="16"/>
    </row>
    <row r="4" spans="1:16" ht="16.5" x14ac:dyDescent="0.3">
      <c r="A4" s="1"/>
      <c r="B4" s="4" t="s">
        <v>54</v>
      </c>
      <c r="C4" s="86" t="s">
        <v>155</v>
      </c>
      <c r="D4" s="87"/>
      <c r="E4" s="5"/>
      <c r="F4" s="51" t="s">
        <v>55</v>
      </c>
      <c r="G4" s="50" t="s">
        <v>56</v>
      </c>
      <c r="H4" s="52"/>
      <c r="I4" s="52"/>
      <c r="J4" s="16"/>
      <c r="K4" s="16"/>
    </row>
    <row r="5" spans="1:16" ht="16.5" thickBot="1" x14ac:dyDescent="0.3">
      <c r="A5" s="1"/>
      <c r="B5" s="6" t="s">
        <v>1</v>
      </c>
      <c r="C5" s="88" t="s">
        <v>145</v>
      </c>
      <c r="D5" s="89"/>
      <c r="E5" s="5"/>
      <c r="F5" s="49" t="str">
        <f>IF(G4="Recurso","Motor del recurso","")</f>
        <v>Motor del recurso</v>
      </c>
      <c r="G5" s="49" t="s">
        <v>156</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40</v>
      </c>
      <c r="C7" s="8" t="s">
        <v>157</v>
      </c>
      <c r="D7" s="35"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32" t="s">
        <v>2</v>
      </c>
      <c r="B9" s="25" t="s">
        <v>9</v>
      </c>
      <c r="C9" s="24" t="s">
        <v>3</v>
      </c>
      <c r="D9" s="24" t="s">
        <v>4</v>
      </c>
      <c r="E9" s="24" t="s">
        <v>5</v>
      </c>
      <c r="F9" s="72" t="s">
        <v>61</v>
      </c>
      <c r="G9" s="72" t="s">
        <v>59</v>
      </c>
      <c r="H9" s="72" t="s">
        <v>60</v>
      </c>
      <c r="I9" s="72" t="s">
        <v>121</v>
      </c>
      <c r="J9" s="25" t="s">
        <v>6</v>
      </c>
      <c r="K9" s="26" t="s">
        <v>7</v>
      </c>
    </row>
    <row r="10" spans="1:16" s="12" customFormat="1" ht="186" customHeight="1" x14ac:dyDescent="0.25">
      <c r="A10" s="13" t="str">
        <f>IF(OR(B10&lt;&gt;"",J10&lt;&gt;""),"IMG01","")</f>
        <v>IMG01</v>
      </c>
      <c r="B10" s="27" t="s">
        <v>148</v>
      </c>
      <c r="C10" s="27" t="str">
        <f>IF(OR(B10&lt;&gt;"",J10&lt;&gt;""),IF($G$4="Recurso",CONCATENATE($G$4," ",$G$5),$G$4),"")</f>
        <v>Recurso F1</v>
      </c>
      <c r="D10" s="14" t="s">
        <v>146</v>
      </c>
      <c r="E10" s="14" t="s">
        <v>147</v>
      </c>
      <c r="F10" s="14" t="str">
        <f>IF(OR(B10&lt;&gt;"",J10&lt;&gt;""),CONCATENATE($C$7,"_",$A10,IF($G$4="Cuaderno de Estudio","_small",CONCATENATE(IF(I10="","","n"),IF(LEFT($G$5,1)="F",".jpg",".png")))),"")</f>
        <v>MA_08_02_CO_REC170_IMG01.jpg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6"/>
    </row>
    <row r="11" spans="1:16" s="12" customFormat="1" ht="171.75" customHeight="1" x14ac:dyDescent="0.25">
      <c r="A11" s="13" t="s">
        <v>150</v>
      </c>
      <c r="B11" s="27" t="s">
        <v>148</v>
      </c>
      <c r="C11" s="27" t="str">
        <f t="shared" ref="C11:C23" si="0">IF(OR(B11&lt;&gt;"",J11&lt;&gt;""),IF($G$4="Recurso",CONCATENATE($G$4," ",$G$5),$G$4),"")</f>
        <v>Recurso F1</v>
      </c>
      <c r="D11" s="14" t="s">
        <v>146</v>
      </c>
      <c r="E11" s="14" t="s">
        <v>147</v>
      </c>
      <c r="F11" s="14" t="str">
        <f t="shared" ref="F11:F74" si="1">IF(OR(B11&lt;&gt;"",J11&lt;&gt;""),CONCATENATE($C$7,"_",$A11,IF($G$4="Cuaderno de Estudio","_small",CONCATENATE(IF(I11="","","n"),IF(LEFT($G$5,1)="F",".jpg",".png")))),"")</f>
        <v>MA_08_02_CO_REC170_IMG02.jpg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t="s">
        <v>151</v>
      </c>
      <c r="B12" s="27" t="s">
        <v>148</v>
      </c>
      <c r="C12" s="27" t="str">
        <f t="shared" si="0"/>
        <v>Recurso F1</v>
      </c>
      <c r="D12" s="14" t="s">
        <v>146</v>
      </c>
      <c r="E12" s="14" t="s">
        <v>147</v>
      </c>
      <c r="F12" s="14" t="str">
        <f t="shared" si="1"/>
        <v>MA_08_02_CO_REC170_IMG03.jpg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t="s">
        <v>152</v>
      </c>
      <c r="B13" s="27" t="s">
        <v>148</v>
      </c>
      <c r="C13" s="27" t="str">
        <f t="shared" si="0"/>
        <v>Recurso F1</v>
      </c>
      <c r="D13" s="14" t="s">
        <v>146</v>
      </c>
      <c r="E13" s="14" t="s">
        <v>147</v>
      </c>
      <c r="F13" s="14" t="str">
        <f t="shared" si="1"/>
        <v>MA_08_02_CO_REC170_IMG04.jpg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t="s">
        <v>153</v>
      </c>
      <c r="B14" s="27" t="s">
        <v>148</v>
      </c>
      <c r="C14" s="27" t="str">
        <f t="shared" si="0"/>
        <v>Recurso F1</v>
      </c>
      <c r="D14" s="14" t="s">
        <v>146</v>
      </c>
      <c r="E14" s="14" t="s">
        <v>147</v>
      </c>
      <c r="F14" s="14" t="str">
        <f t="shared" si="1"/>
        <v>MA_08_02_CO_REC170_IMG05.jpg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210" customHeight="1" x14ac:dyDescent="0.25">
      <c r="A15" s="13" t="s">
        <v>154</v>
      </c>
      <c r="B15" s="27" t="s">
        <v>148</v>
      </c>
      <c r="C15" s="27" t="str">
        <f t="shared" si="0"/>
        <v>Recurso F1</v>
      </c>
      <c r="D15" s="14" t="s">
        <v>146</v>
      </c>
      <c r="E15" s="14" t="s">
        <v>147</v>
      </c>
      <c r="F15" s="14" t="str">
        <f t="shared" si="1"/>
        <v>MA_08_02_CO_REC170_IMG06.jpg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255.75" customHeight="1" x14ac:dyDescent="0.3">
      <c r="A16" s="13" t="str">
        <f t="shared" ref="A14:A30" si="3">IF(OR(B16&lt;&gt;"",J16&lt;&gt;""),CONCATENATE(LEFT(A15,3),IF(MID(A15,4,2)+1&lt;10,CONCATENATE("0",MID(A15,4,2)+1))),"")</f>
        <v>IMG07</v>
      </c>
      <c r="B16" s="27" t="s">
        <v>148</v>
      </c>
      <c r="C16" s="27" t="str">
        <f t="shared" si="0"/>
        <v>Recurso F1</v>
      </c>
      <c r="D16" s="14" t="s">
        <v>146</v>
      </c>
      <c r="E16" s="14" t="s">
        <v>147</v>
      </c>
      <c r="F16" s="14" t="str">
        <f t="shared" si="1"/>
        <v>MA_08_02_CO_REC170_IMG07.jpg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31"/>
      <c r="K16" s="33"/>
    </row>
    <row r="17" spans="1:11" s="12" customFormat="1" ht="133.5" customHeight="1" x14ac:dyDescent="0.25">
      <c r="A17" s="13" t="str">
        <f t="shared" si="3"/>
        <v>IMG08</v>
      </c>
      <c r="B17" s="27" t="s">
        <v>148</v>
      </c>
      <c r="C17" s="27" t="str">
        <f t="shared" si="0"/>
        <v>Recurso F1</v>
      </c>
      <c r="D17" s="14" t="s">
        <v>146</v>
      </c>
      <c r="E17" s="14" t="s">
        <v>147</v>
      </c>
      <c r="F17" s="14" t="str">
        <f t="shared" si="1"/>
        <v>MA_08_02_CO_REC170_IMG08.jpg</v>
      </c>
      <c r="G17" s="14" t="str">
        <f>IF(F17&lt;&gt;"",IF($G$4="Recurso",IF(LEFT($G$5,1)="M",VLOOKUP($G$5,'Definición técnica de imagenes'!$A$3:$G$17,5,FALSE),IF($G$5="F1",'Definición técnica de imagenes'!$E$15,'Definición técnica de imagenes'!$F$13)),'Definición técnica de imagenes'!$E$16),"")</f>
        <v>950 x 608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249" customHeight="1" x14ac:dyDescent="0.25">
      <c r="A18" s="13" t="str">
        <f t="shared" si="3"/>
        <v>IMG09</v>
      </c>
      <c r="B18" s="27" t="s">
        <v>148</v>
      </c>
      <c r="C18" s="27" t="str">
        <f t="shared" si="0"/>
        <v>Recurso F1</v>
      </c>
      <c r="D18" s="14" t="s">
        <v>146</v>
      </c>
      <c r="E18" s="14" t="s">
        <v>147</v>
      </c>
      <c r="F18" s="14" t="str">
        <f t="shared" si="1"/>
        <v>MA_08_02_CO_REC170_IMG09.jpg</v>
      </c>
      <c r="G18" s="14" t="str">
        <f>IF(F18&lt;&gt;"",IF($G$4="Recurso",IF(LEFT($G$5,1)="M",VLOOKUP($G$5,'Definición técnica de imagenes'!$A$3:$G$17,5,FALSE),IF($G$5="F1",'Definición técnica de imagenes'!$E$15,'Definición técnica de imagenes'!$F$13)),'Definición técnica de imagenes'!$E$16),"")</f>
        <v>950 x 608 px</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97.25" customHeight="1" x14ac:dyDescent="0.3">
      <c r="A19" s="13" t="s">
        <v>158</v>
      </c>
      <c r="B19" s="27" t="s">
        <v>148</v>
      </c>
      <c r="C19" s="27" t="str">
        <f t="shared" si="0"/>
        <v>Recurso F1</v>
      </c>
      <c r="D19" s="14" t="s">
        <v>146</v>
      </c>
      <c r="E19" s="14" t="s">
        <v>147</v>
      </c>
      <c r="F19" s="14" t="str">
        <f t="shared" si="1"/>
        <v>MA_08_02_CO_REC170_IMG10.jpg</v>
      </c>
      <c r="G19" s="14" t="str">
        <f>IF(F19&lt;&gt;"",IF($G$4="Recurso",IF(LEFT($G$5,1)="M",VLOOKUP($G$5,'Definición técnica de imagenes'!$A$3:$G$17,5,FALSE),IF($G$5="F1",'Definición técnica de imagenes'!$E$15,'Definición técnica de imagenes'!$F$13)),'Definición técnica de imagenes'!$E$16),"")</f>
        <v>950 x 608 px</v>
      </c>
      <c r="H19" s="14" t="str">
        <f t="shared" si="2"/>
        <v/>
      </c>
      <c r="I19" s="14" t="str">
        <f>IF(OR(B19&lt;&gt;"",J19&lt;&gt;""),IF($G$4="Recurso",IF(LEFT($G$5,1)="M",IF(VLOOKUP($G$5,'Definición técnica de imagenes'!$A$3:$G$17,6,FALSE)=0,"",VLOOKUP($G$5,'Definición técnica de imagenes'!$A$3:$G$17,6,FALSE)),IF($G$5="F1","","")),'Definición técnica de imagenes'!$F$16),"")</f>
        <v/>
      </c>
      <c r="J19" s="31"/>
      <c r="K19" s="33"/>
    </row>
    <row r="20" spans="1:11" s="12" customFormat="1" ht="139.5" customHeight="1" x14ac:dyDescent="0.25">
      <c r="A20" s="13" t="s">
        <v>159</v>
      </c>
      <c r="B20" s="27" t="s">
        <v>148</v>
      </c>
      <c r="C20" s="27" t="str">
        <f t="shared" si="0"/>
        <v>Recurso F1</v>
      </c>
      <c r="D20" s="14" t="s">
        <v>146</v>
      </c>
      <c r="E20" s="14" t="s">
        <v>147</v>
      </c>
      <c r="F20" s="14" t="str">
        <f t="shared" si="1"/>
        <v>MA_08_02_CO_REC170_IMG11.jpg</v>
      </c>
      <c r="G20" s="14" t="str">
        <f>IF(F20&lt;&gt;"",IF($G$4="Recurso",IF(LEFT($G$5,1)="M",VLOOKUP($G$5,'Definición técnica de imagenes'!$A$3:$G$17,5,FALSE),IF($G$5="F1",'Definición técnica de imagenes'!$E$15,'Definición técnica de imagenes'!$F$13)),'Definición técnica de imagenes'!$E$16),"")</f>
        <v>950 x 608 px</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ht="240.75" customHeight="1" x14ac:dyDescent="0.25">
      <c r="A21" s="13" t="s">
        <v>160</v>
      </c>
      <c r="B21" s="27" t="s">
        <v>148</v>
      </c>
      <c r="C21" s="27" t="str">
        <f t="shared" si="0"/>
        <v>Recurso F1</v>
      </c>
      <c r="D21" s="14" t="s">
        <v>146</v>
      </c>
      <c r="E21" s="14" t="s">
        <v>147</v>
      </c>
      <c r="F21" s="14" t="str">
        <f t="shared" si="1"/>
        <v>MA_08_02_CO_REC170_IMG12.jpg</v>
      </c>
      <c r="G21" s="14" t="str">
        <f>IF(F21&lt;&gt;"",IF($G$4="Recurso",IF(LEFT($G$5,1)="M",VLOOKUP($G$5,'Definición técnica de imagenes'!$A$3:$G$17,5,FALSE),IF($G$5="F1",'Definición técnica de imagenes'!$E$15,'Definición técnica de imagenes'!$F$13)),'Definición técnica de imagenes'!$E$16),"")</f>
        <v>950 x 608 px</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ht="160.5" customHeight="1" x14ac:dyDescent="0.25">
      <c r="A22" s="13" t="s">
        <v>161</v>
      </c>
      <c r="B22" s="27" t="s">
        <v>148</v>
      </c>
      <c r="C22" s="27" t="str">
        <f t="shared" si="0"/>
        <v>Recurso F1</v>
      </c>
      <c r="D22" s="14" t="s">
        <v>146</v>
      </c>
      <c r="E22" s="14" t="s">
        <v>147</v>
      </c>
      <c r="F22" s="14" t="str">
        <f t="shared" si="1"/>
        <v>MA_08_02_CO_REC170_IMG13.jpg</v>
      </c>
      <c r="G22" s="14" t="str">
        <f>IF(F22&lt;&gt;"",IF($G$4="Recurso",IF(LEFT($G$5,1)="M",VLOOKUP($G$5,'Definición técnica de imagenes'!$A$3:$G$17,5,FALSE),IF($G$5="F1",'Definición técnica de imagenes'!$E$15,'Definición técnica de imagenes'!$F$13)),'Definición técnica de imagenes'!$E$16),"")</f>
        <v>950 x 608 px</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ht="156.75" customHeight="1" x14ac:dyDescent="0.25">
      <c r="A23" s="13" t="s">
        <v>162</v>
      </c>
      <c r="B23" s="27" t="s">
        <v>148</v>
      </c>
      <c r="C23" s="27" t="str">
        <f t="shared" si="0"/>
        <v>Recurso F1</v>
      </c>
      <c r="D23" s="14" t="s">
        <v>146</v>
      </c>
      <c r="E23" s="14" t="s">
        <v>147</v>
      </c>
      <c r="F23" s="14" t="str">
        <f t="shared" si="1"/>
        <v>MA_08_02_CO_REC170_IMG14.jpg</v>
      </c>
      <c r="G23" s="14" t="str">
        <f>IF(F23&lt;&gt;"",IF($G$4="Recurso",IF(LEFT($G$5,1)="M",VLOOKUP($G$5,'Definición técnica de imagenes'!$A$3:$G$17,5,FALSE),IF($G$5="F1",'Definición técnica de imagenes'!$E$15,'Definición técnica de imagenes'!$F$13)),'Definición técnica de imagenes'!$E$16),"")</f>
        <v>950 x 608 px</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2" t="s">
        <v>38</v>
      </c>
      <c r="B1" s="93"/>
      <c r="C1" s="93"/>
      <c r="D1" s="93"/>
      <c r="E1" s="93"/>
      <c r="F1" s="94"/>
    </row>
    <row r="2" spans="1:11" x14ac:dyDescent="0.25">
      <c r="A2" s="42" t="s">
        <v>42</v>
      </c>
      <c r="B2" s="43"/>
      <c r="C2" s="95" t="s">
        <v>13</v>
      </c>
      <c r="D2" s="96"/>
      <c r="E2" s="97"/>
      <c r="F2" s="44"/>
    </row>
    <row r="3" spans="1:11" ht="63" x14ac:dyDescent="0.25">
      <c r="A3" s="45" t="s">
        <v>43</v>
      </c>
      <c r="B3" s="43"/>
      <c r="C3" s="101" t="s">
        <v>14</v>
      </c>
      <c r="D3" s="102"/>
      <c r="E3" s="103"/>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04" t="str">
        <f>CONCATENATE(H21,"_",I21,"_",J21,"_CO")</f>
        <v>LE_07_04_CO</v>
      </c>
      <c r="E5" s="105"/>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127</v>
      </c>
      <c r="D7" s="90" t="str">
        <f>CONCATENATE("SolicitudGrafica_",D5,".xls")</f>
        <v>SolicitudGrafica_LE_07_04_CO.xls</v>
      </c>
      <c r="E7" s="90"/>
      <c r="F7" s="91"/>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92" t="s">
        <v>41</v>
      </c>
      <c r="B13" s="93"/>
      <c r="C13" s="93"/>
      <c r="D13" s="93"/>
      <c r="E13" s="93"/>
      <c r="F13" s="94"/>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95" t="s">
        <v>49</v>
      </c>
      <c r="D15" s="96"/>
      <c r="E15" s="96"/>
      <c r="F15" s="97"/>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98" t="str">
        <f>CONCATENATE(H21,"_",I21,"_",J21,"_",K45)</f>
        <v>LE_07_04_REC10</v>
      </c>
      <c r="E17" s="99"/>
      <c r="F17" s="100"/>
      <c r="J17" s="34">
        <v>14</v>
      </c>
      <c r="K17" s="34">
        <v>14</v>
      </c>
    </row>
    <row r="18" spans="1:11" ht="79.5" thickBot="1" x14ac:dyDescent="0.3">
      <c r="A18" s="45" t="s">
        <v>48</v>
      </c>
      <c r="B18" s="43"/>
      <c r="C18" s="74" t="s">
        <v>128</v>
      </c>
      <c r="D18" s="90" t="str">
        <f>CONCATENATE("SolicitudGrafica_",D17,".xls")</f>
        <v>SolicitudGrafica_LE_07_04_REC10.xls</v>
      </c>
      <c r="E18" s="90"/>
      <c r="F18" s="91"/>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8" width="24.5" style="34" customWidth="1"/>
    <col min="9" max="9" width="22.25" style="34" customWidth="1"/>
    <col min="10" max="10" width="20.75" style="34" customWidth="1"/>
    <col min="11" max="11" width="44.5" style="34" customWidth="1"/>
    <col min="12" max="16384" width="10.875" style="34"/>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3" t="s">
        <v>65</v>
      </c>
      <c r="I2" s="53" t="s">
        <v>66</v>
      </c>
      <c r="J2" s="53" t="s">
        <v>67</v>
      </c>
    </row>
    <row r="3" spans="1:11" s="55" customFormat="1" x14ac:dyDescent="0.25">
      <c r="A3" s="54" t="s">
        <v>69</v>
      </c>
      <c r="B3" s="54" t="s">
        <v>70</v>
      </c>
      <c r="C3" s="54" t="s">
        <v>71</v>
      </c>
      <c r="D3" s="54" t="s">
        <v>72</v>
      </c>
      <c r="E3" s="54" t="s">
        <v>73</v>
      </c>
      <c r="F3" s="54"/>
      <c r="G3" s="54"/>
      <c r="H3" s="54" t="s">
        <v>130</v>
      </c>
      <c r="I3" s="54"/>
      <c r="J3" s="54"/>
    </row>
    <row r="4" spans="1:11" s="55" customFormat="1" x14ac:dyDescent="0.25">
      <c r="A4" s="56" t="s">
        <v>57</v>
      </c>
      <c r="B4" s="56" t="s">
        <v>74</v>
      </c>
      <c r="C4" s="56" t="s">
        <v>71</v>
      </c>
      <c r="D4" s="56" t="s">
        <v>72</v>
      </c>
      <c r="E4" s="56" t="s">
        <v>75</v>
      </c>
      <c r="F4" s="56" t="s">
        <v>76</v>
      </c>
      <c r="G4" s="56"/>
      <c r="H4" s="56" t="s">
        <v>131</v>
      </c>
      <c r="I4" s="56" t="s">
        <v>133</v>
      </c>
      <c r="J4" s="56"/>
    </row>
    <row r="5" spans="1:11" s="55" customFormat="1" x14ac:dyDescent="0.25">
      <c r="A5" s="57" t="s">
        <v>77</v>
      </c>
      <c r="B5" s="56" t="s">
        <v>78</v>
      </c>
      <c r="C5" s="56" t="s">
        <v>71</v>
      </c>
      <c r="D5" s="56" t="s">
        <v>72</v>
      </c>
      <c r="E5" s="56" t="s">
        <v>75</v>
      </c>
      <c r="F5" s="56" t="s">
        <v>76</v>
      </c>
      <c r="G5" s="58"/>
      <c r="H5" s="56" t="s">
        <v>131</v>
      </c>
      <c r="I5" s="56" t="s">
        <v>133</v>
      </c>
      <c r="J5" s="58"/>
    </row>
    <row r="6" spans="1:11" s="55" customFormat="1" x14ac:dyDescent="0.25">
      <c r="A6" s="56" t="s">
        <v>58</v>
      </c>
      <c r="B6" s="56" t="s">
        <v>79</v>
      </c>
      <c r="C6" s="56" t="s">
        <v>71</v>
      </c>
      <c r="D6" s="56" t="s">
        <v>72</v>
      </c>
      <c r="E6" s="56" t="s">
        <v>75</v>
      </c>
      <c r="F6" s="56" t="s">
        <v>76</v>
      </c>
      <c r="G6" s="56" t="s">
        <v>73</v>
      </c>
      <c r="H6" s="56" t="s">
        <v>131</v>
      </c>
      <c r="I6" s="56" t="s">
        <v>133</v>
      </c>
      <c r="J6" s="56" t="s">
        <v>134</v>
      </c>
    </row>
    <row r="7" spans="1:11" s="55" customFormat="1" ht="25.5" x14ac:dyDescent="0.25">
      <c r="A7" s="56" t="s">
        <v>80</v>
      </c>
      <c r="B7" s="56" t="s">
        <v>81</v>
      </c>
      <c r="C7" s="56" t="s">
        <v>71</v>
      </c>
      <c r="D7" s="56" t="s">
        <v>72</v>
      </c>
      <c r="E7" s="56" t="s">
        <v>75</v>
      </c>
      <c r="F7" s="56" t="s">
        <v>76</v>
      </c>
      <c r="G7" s="56"/>
      <c r="H7" s="56" t="s">
        <v>131</v>
      </c>
      <c r="I7" s="56" t="s">
        <v>133</v>
      </c>
      <c r="J7" s="56"/>
    </row>
    <row r="8" spans="1:11" s="55" customFormat="1" ht="25.5" x14ac:dyDescent="0.25">
      <c r="A8" s="56" t="s">
        <v>82</v>
      </c>
      <c r="B8" s="56" t="s">
        <v>83</v>
      </c>
      <c r="C8" s="56" t="s">
        <v>71</v>
      </c>
      <c r="D8" s="56" t="s">
        <v>72</v>
      </c>
      <c r="E8" s="56" t="s">
        <v>75</v>
      </c>
      <c r="F8" s="56" t="s">
        <v>76</v>
      </c>
      <c r="G8" s="56"/>
      <c r="H8" s="56" t="s">
        <v>131</v>
      </c>
      <c r="I8" s="56" t="s">
        <v>133</v>
      </c>
      <c r="J8" s="56"/>
    </row>
    <row r="9" spans="1:11" s="55" customFormat="1" x14ac:dyDescent="0.25">
      <c r="A9" s="56" t="s">
        <v>84</v>
      </c>
      <c r="B9" s="56" t="s">
        <v>85</v>
      </c>
      <c r="C9" s="56" t="s">
        <v>71</v>
      </c>
      <c r="D9" s="56" t="s">
        <v>72</v>
      </c>
      <c r="E9" s="56" t="s">
        <v>75</v>
      </c>
      <c r="F9" s="56" t="s">
        <v>76</v>
      </c>
      <c r="G9" s="56"/>
      <c r="H9" s="56" t="s">
        <v>131</v>
      </c>
      <c r="I9" s="56" t="s">
        <v>133</v>
      </c>
      <c r="J9" s="56"/>
    </row>
    <row r="10" spans="1:11" s="55" customFormat="1" x14ac:dyDescent="0.25">
      <c r="A10" s="56" t="s">
        <v>86</v>
      </c>
      <c r="B10" s="56" t="s">
        <v>87</v>
      </c>
      <c r="C10" s="56" t="s">
        <v>71</v>
      </c>
      <c r="D10" s="56" t="s">
        <v>72</v>
      </c>
      <c r="E10" s="56" t="s">
        <v>88</v>
      </c>
      <c r="F10" s="56"/>
      <c r="G10" s="56"/>
      <c r="H10" s="56" t="s">
        <v>130</v>
      </c>
      <c r="I10" s="56" t="s">
        <v>133</v>
      </c>
      <c r="J10" s="56"/>
    </row>
    <row r="11" spans="1:11" s="55" customFormat="1" ht="25.5" x14ac:dyDescent="0.25">
      <c r="A11" s="56" t="s">
        <v>89</v>
      </c>
      <c r="B11" s="56" t="s">
        <v>90</v>
      </c>
      <c r="C11" s="56" t="s">
        <v>71</v>
      </c>
      <c r="D11" s="56" t="s">
        <v>72</v>
      </c>
      <c r="E11" s="56" t="s">
        <v>75</v>
      </c>
      <c r="F11" s="56" t="s">
        <v>76</v>
      </c>
      <c r="G11" s="56"/>
      <c r="H11" s="56" t="s">
        <v>131</v>
      </c>
      <c r="I11" s="56" t="s">
        <v>133</v>
      </c>
      <c r="J11" s="56"/>
    </row>
    <row r="12" spans="1:11" s="55" customFormat="1" x14ac:dyDescent="0.25">
      <c r="A12" s="56" t="s">
        <v>91</v>
      </c>
      <c r="B12" s="56" t="s">
        <v>92</v>
      </c>
      <c r="C12" s="56" t="s">
        <v>71</v>
      </c>
      <c r="D12" s="56" t="s">
        <v>72</v>
      </c>
      <c r="E12" s="56" t="s">
        <v>75</v>
      </c>
      <c r="F12" s="56" t="s">
        <v>76</v>
      </c>
      <c r="G12" s="56"/>
      <c r="H12" s="56" t="s">
        <v>131</v>
      </c>
      <c r="I12" s="56" t="s">
        <v>133</v>
      </c>
      <c r="J12" s="56"/>
    </row>
    <row r="13" spans="1:11" ht="63" x14ac:dyDescent="0.25">
      <c r="A13" s="59" t="s">
        <v>93</v>
      </c>
      <c r="B13" s="59" t="s">
        <v>94</v>
      </c>
      <c r="C13" s="56" t="s">
        <v>71</v>
      </c>
      <c r="D13" s="60" t="s">
        <v>95</v>
      </c>
      <c r="E13" s="60"/>
      <c r="F13" s="61" t="s">
        <v>125</v>
      </c>
      <c r="G13" s="59"/>
      <c r="H13" s="56"/>
      <c r="I13" s="56" t="s">
        <v>130</v>
      </c>
      <c r="J13" s="59"/>
      <c r="K13" s="34" t="s">
        <v>96</v>
      </c>
    </row>
    <row r="14" spans="1:11" x14ac:dyDescent="0.25">
      <c r="A14" s="59" t="s">
        <v>97</v>
      </c>
      <c r="B14" s="59" t="s">
        <v>98</v>
      </c>
      <c r="C14" s="56" t="s">
        <v>71</v>
      </c>
      <c r="D14" s="60" t="s">
        <v>72</v>
      </c>
      <c r="E14" s="60"/>
      <c r="F14" s="61" t="s">
        <v>126</v>
      </c>
      <c r="G14" s="59"/>
      <c r="H14" s="56"/>
      <c r="I14" s="56" t="s">
        <v>130</v>
      </c>
      <c r="J14" s="59"/>
    </row>
    <row r="15" spans="1:11" ht="31.5" x14ac:dyDescent="0.25">
      <c r="A15" s="59" t="s">
        <v>99</v>
      </c>
      <c r="B15" s="59" t="s">
        <v>100</v>
      </c>
      <c r="C15" s="56" t="s">
        <v>101</v>
      </c>
      <c r="D15" s="59" t="s">
        <v>95</v>
      </c>
      <c r="E15" s="59" t="s">
        <v>124</v>
      </c>
      <c r="F15" s="59"/>
      <c r="G15" s="59"/>
      <c r="H15" s="56" t="s">
        <v>130</v>
      </c>
      <c r="I15" s="59"/>
      <c r="J15" s="59"/>
      <c r="K15" s="34" t="s">
        <v>102</v>
      </c>
    </row>
    <row r="16" spans="1:11" ht="94.5" x14ac:dyDescent="0.25">
      <c r="A16" s="61" t="s">
        <v>103</v>
      </c>
      <c r="B16" s="61"/>
      <c r="C16" s="57" t="s">
        <v>101</v>
      </c>
      <c r="D16" s="61" t="s">
        <v>104</v>
      </c>
      <c r="E16" s="60" t="s">
        <v>122</v>
      </c>
      <c r="F16" s="60" t="s">
        <v>123</v>
      </c>
      <c r="G16" s="60"/>
      <c r="H16" s="61" t="s">
        <v>132</v>
      </c>
      <c r="I16" s="61" t="s">
        <v>135</v>
      </c>
      <c r="J16" s="60"/>
      <c r="K16" s="62" t="s">
        <v>105</v>
      </c>
    </row>
    <row r="17" spans="1:11" ht="25.5" x14ac:dyDescent="0.25">
      <c r="A17" s="56" t="s">
        <v>106</v>
      </c>
      <c r="B17" s="56"/>
      <c r="C17" s="56" t="s">
        <v>71</v>
      </c>
      <c r="D17" s="56" t="s">
        <v>72</v>
      </c>
      <c r="E17" s="56" t="s">
        <v>107</v>
      </c>
      <c r="F17" s="56" t="s">
        <v>108</v>
      </c>
      <c r="G17" s="56"/>
      <c r="H17" s="63" t="s">
        <v>109</v>
      </c>
      <c r="I17" s="63" t="s">
        <v>110</v>
      </c>
      <c r="J17" s="56"/>
      <c r="K17" s="64" t="s">
        <v>111</v>
      </c>
    </row>
    <row r="20" spans="1:11" x14ac:dyDescent="0.25">
      <c r="A20" s="65" t="s">
        <v>112</v>
      </c>
    </row>
    <row r="21" spans="1:11" x14ac:dyDescent="0.25">
      <c r="A21" s="66" t="s">
        <v>113</v>
      </c>
      <c r="B21" s="67" t="s">
        <v>136</v>
      </c>
      <c r="C21" s="68" t="s">
        <v>22</v>
      </c>
      <c r="D21" s="67"/>
      <c r="E21" s="67"/>
    </row>
    <row r="22" spans="1:11" x14ac:dyDescent="0.25">
      <c r="A22" s="69" t="s">
        <v>114</v>
      </c>
      <c r="B22" s="75" t="s">
        <v>137</v>
      </c>
      <c r="C22" s="71" t="s">
        <v>138</v>
      </c>
      <c r="D22" s="70"/>
      <c r="E22" s="70"/>
    </row>
    <row r="23" spans="1:11" x14ac:dyDescent="0.25">
      <c r="A23" s="69" t="s">
        <v>115</v>
      </c>
      <c r="B23" s="75" t="s">
        <v>139</v>
      </c>
      <c r="C23" s="71" t="s">
        <v>140</v>
      </c>
      <c r="D23" s="70"/>
      <c r="E23" s="70"/>
    </row>
    <row r="24" spans="1:11" ht="31.5" x14ac:dyDescent="0.25">
      <c r="A24" s="69" t="s">
        <v>116</v>
      </c>
      <c r="B24" s="70" t="s">
        <v>141</v>
      </c>
      <c r="C24" s="71" t="s">
        <v>144</v>
      </c>
      <c r="D24" s="70"/>
      <c r="E24" s="70"/>
    </row>
    <row r="25" spans="1:11" x14ac:dyDescent="0.25">
      <c r="A25" s="69" t="s">
        <v>117</v>
      </c>
      <c r="B25" s="70" t="s">
        <v>142</v>
      </c>
      <c r="C25" s="71" t="s">
        <v>143</v>
      </c>
      <c r="D25" s="70"/>
      <c r="E25" s="70"/>
    </row>
    <row r="26" spans="1:11" ht="63" x14ac:dyDescent="0.25">
      <c r="A26" s="69" t="s">
        <v>118</v>
      </c>
      <c r="B26" s="70" t="s">
        <v>119</v>
      </c>
      <c r="C26" s="71" t="s">
        <v>120</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2015-05-04T23:19:34Z</dcterms:modified>
</cp:coreProperties>
</file>