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I23" i="1" l="1"/>
  <c r="H23" i="1" s="1"/>
  <c r="I11" i="1"/>
  <c r="F11" i="1" s="1"/>
  <c r="G11" i="1" s="1"/>
  <c r="H12" i="1"/>
  <c r="C12" i="1"/>
  <c r="A10" i="1"/>
  <c r="I24" i="1"/>
  <c r="I25" i="1"/>
  <c r="H25" i="1" s="1"/>
  <c r="I26" i="1"/>
  <c r="H26" i="1" s="1"/>
  <c r="I27" i="1"/>
  <c r="I28" i="1"/>
  <c r="I29" i="1"/>
  <c r="H29" i="1" s="1"/>
  <c r="I30" i="1"/>
  <c r="H30" i="1" s="1"/>
  <c r="I31" i="1"/>
  <c r="I32" i="1"/>
  <c r="I33" i="1"/>
  <c r="H33" i="1" s="1"/>
  <c r="I34" i="1"/>
  <c r="H34" i="1" s="1"/>
  <c r="I35" i="1"/>
  <c r="I36" i="1"/>
  <c r="I37" i="1"/>
  <c r="H37" i="1" s="1"/>
  <c r="I38" i="1"/>
  <c r="H38" i="1" s="1"/>
  <c r="I39" i="1"/>
  <c r="I40" i="1"/>
  <c r="I41" i="1"/>
  <c r="H41" i="1" s="1"/>
  <c r="I42" i="1"/>
  <c r="H42" i="1" s="1"/>
  <c r="I43" i="1"/>
  <c r="I44" i="1"/>
  <c r="I45" i="1"/>
  <c r="H45" i="1" s="1"/>
  <c r="I46" i="1"/>
  <c r="H46" i="1" s="1"/>
  <c r="I47" i="1"/>
  <c r="I48" i="1"/>
  <c r="I49" i="1"/>
  <c r="H49" i="1" s="1"/>
  <c r="I50" i="1"/>
  <c r="H50" i="1" s="1"/>
  <c r="I51" i="1"/>
  <c r="I52" i="1"/>
  <c r="I53" i="1"/>
  <c r="H53" i="1" s="1"/>
  <c r="I54" i="1"/>
  <c r="H54" i="1" s="1"/>
  <c r="I55" i="1"/>
  <c r="I56" i="1"/>
  <c r="I57" i="1"/>
  <c r="H57" i="1" s="1"/>
  <c r="I58" i="1"/>
  <c r="H58" i="1" s="1"/>
  <c r="I59" i="1"/>
  <c r="I60" i="1"/>
  <c r="I61" i="1"/>
  <c r="H61" i="1" s="1"/>
  <c r="I62" i="1"/>
  <c r="H62" i="1" s="1"/>
  <c r="I63" i="1"/>
  <c r="I64" i="1"/>
  <c r="I65" i="1"/>
  <c r="H65" i="1" s="1"/>
  <c r="I66" i="1"/>
  <c r="H66" i="1" s="1"/>
  <c r="I67" i="1"/>
  <c r="I68" i="1"/>
  <c r="I69" i="1"/>
  <c r="H69" i="1" s="1"/>
  <c r="I70" i="1"/>
  <c r="H70" i="1" s="1"/>
  <c r="I71" i="1"/>
  <c r="I72" i="1"/>
  <c r="I10" i="1"/>
  <c r="H10" i="1" s="1"/>
  <c r="H24" i="1"/>
  <c r="H27" i="1"/>
  <c r="H28" i="1"/>
  <c r="H31" i="1"/>
  <c r="H32" i="1"/>
  <c r="H35" i="1"/>
  <c r="H36" i="1"/>
  <c r="H39" i="1"/>
  <c r="H40" i="1"/>
  <c r="H43" i="1"/>
  <c r="H44" i="1"/>
  <c r="H47" i="1"/>
  <c r="H48" i="1"/>
  <c r="H51" i="1"/>
  <c r="H52" i="1"/>
  <c r="H55" i="1"/>
  <c r="H56" i="1"/>
  <c r="H59" i="1"/>
  <c r="H60" i="1"/>
  <c r="H63" i="1"/>
  <c r="H64" i="1"/>
  <c r="H67" i="1"/>
  <c r="H68" i="1"/>
  <c r="H71" i="1"/>
  <c r="H72" i="1"/>
  <c r="H21" i="2"/>
  <c r="I21" i="2"/>
  <c r="J21" i="2"/>
  <c r="K45" i="2"/>
  <c r="D17" i="2"/>
  <c r="D18" i="2"/>
  <c r="D5" i="2"/>
  <c r="D7" i="2"/>
  <c r="F24" i="1"/>
  <c r="G24" i="1" s="1"/>
  <c r="F25" i="1"/>
  <c r="G25" i="1"/>
  <c r="F26" i="1"/>
  <c r="G26" i="1" s="1"/>
  <c r="F27" i="1"/>
  <c r="G27" i="1"/>
  <c r="F28" i="1"/>
  <c r="G28" i="1" s="1"/>
  <c r="F29" i="1"/>
  <c r="G29" i="1" s="1"/>
  <c r="F30" i="1"/>
  <c r="G30" i="1" s="1"/>
  <c r="F31" i="1"/>
  <c r="G31" i="1"/>
  <c r="F32" i="1"/>
  <c r="G32" i="1" s="1"/>
  <c r="F33" i="1"/>
  <c r="G33" i="1"/>
  <c r="F34" i="1"/>
  <c r="G34" i="1" s="1"/>
  <c r="F35" i="1"/>
  <c r="G35" i="1" s="1"/>
  <c r="F36" i="1"/>
  <c r="G36" i="1" s="1"/>
  <c r="F37" i="1"/>
  <c r="G37" i="1" s="1"/>
  <c r="F38" i="1"/>
  <c r="G38" i="1" s="1"/>
  <c r="F39" i="1"/>
  <c r="G39" i="1"/>
  <c r="F40" i="1"/>
  <c r="G40" i="1" s="1"/>
  <c r="F41" i="1"/>
  <c r="G41" i="1" s="1"/>
  <c r="F42" i="1"/>
  <c r="G42" i="1" s="1"/>
  <c r="F43" i="1"/>
  <c r="G43" i="1"/>
  <c r="F44" i="1"/>
  <c r="G44" i="1" s="1"/>
  <c r="F45" i="1"/>
  <c r="G45" i="1" s="1"/>
  <c r="F46" i="1"/>
  <c r="G46" i="1" s="1"/>
  <c r="F47" i="1"/>
  <c r="G47" i="1" s="1"/>
  <c r="F48" i="1"/>
  <c r="G48" i="1" s="1"/>
  <c r="F49" i="1"/>
  <c r="G49" i="1"/>
  <c r="F50" i="1"/>
  <c r="G50" i="1" s="1"/>
  <c r="F51" i="1"/>
  <c r="G51" i="1" s="1"/>
  <c r="F52" i="1"/>
  <c r="G52" i="1" s="1"/>
  <c r="F53" i="1"/>
  <c r="G53" i="1" s="1"/>
  <c r="F54" i="1"/>
  <c r="G54" i="1" s="1"/>
  <c r="F55" i="1"/>
  <c r="G55" i="1"/>
  <c r="F56" i="1"/>
  <c r="G56" i="1" s="1"/>
  <c r="F57" i="1"/>
  <c r="G57" i="1" s="1"/>
  <c r="F58" i="1"/>
  <c r="G58" i="1" s="1"/>
  <c r="F59" i="1"/>
  <c r="G59" i="1"/>
  <c r="F60" i="1"/>
  <c r="G60" i="1" s="1"/>
  <c r="F61" i="1"/>
  <c r="G61" i="1" s="1"/>
  <c r="F62" i="1"/>
  <c r="G62" i="1" s="1"/>
  <c r="F63" i="1"/>
  <c r="G63" i="1" s="1"/>
  <c r="F64" i="1"/>
  <c r="G64" i="1" s="1"/>
  <c r="F65" i="1"/>
  <c r="G65" i="1"/>
  <c r="F66" i="1"/>
  <c r="G66" i="1" s="1"/>
  <c r="F67" i="1"/>
  <c r="G67" i="1" s="1"/>
  <c r="F68" i="1"/>
  <c r="G68" i="1" s="1"/>
  <c r="F69" i="1"/>
  <c r="G69" i="1" s="1"/>
  <c r="F70" i="1"/>
  <c r="G70" i="1" s="1"/>
  <c r="F71" i="1"/>
  <c r="G71" i="1"/>
  <c r="F72" i="1"/>
  <c r="G72" i="1" s="1"/>
  <c r="C11" i="1"/>
  <c r="C10" i="1"/>
  <c r="F5" i="1"/>
  <c r="F10" i="1" l="1"/>
  <c r="G10" i="1" s="1"/>
  <c r="F12" i="1"/>
  <c r="G12" i="1" s="1"/>
  <c r="H11" i="1"/>
</calcChain>
</file>

<file path=xl/sharedStrings.xml><?xml version="1.0" encoding="utf-8"?>
<sst xmlns="http://schemas.openxmlformats.org/spreadsheetml/2006/main" count="237" uniqueCount="158">
  <si>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</si>
  <si>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</si>
  <si>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</si>
  <si>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</si>
  <si>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</si>
  <si>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</si>
  <si>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</si>
  <si>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</si>
  <si>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</si>
  <si>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</si>
  <si>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</si>
  <si>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</si>
  <si>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</si>
  <si>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</si>
  <si>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</si>
  <si>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</si>
  <si>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</si>
  <si>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</si>
  <si>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</si>
  <si>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</si>
  <si>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</si>
  <si>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</si>
  <si>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</si>
  <si>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</si>
  <si>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</si>
  <si>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</si>
  <si>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</si>
  <si>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</si>
  <si>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</si>
  <si>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</si>
  <si>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</si>
  <si>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</si>
  <si>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</si>
  <si>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</si>
  <si>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</si>
  <si>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</si>
  <si>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</si>
  <si>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</si>
  <si>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</si>
  <si>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</si>
  <si>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</si>
  <si>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</si>
  <si>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</si>
  <si>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</si>
  <si>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</si>
  <si>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</si>
  <si>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</si>
  <si>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</si>
  <si>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</si>
  <si>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</si>
  <si>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</si>
  <si>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</si>
  <si>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</si>
  <si>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</si>
  <si>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</si>
  <si>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</si>
  <si>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</si>
  <si>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</si>
  <si>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</si>
  <si>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</si>
  <si>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</si>
  <si>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</si>
  <si>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</si>
  <si>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</si>
  <si>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</si>
  <si>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</si>
  <si>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</si>
  <si>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</si>
  <si>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</si>
  <si>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</si>
  <si>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</si>
  <si>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</si>
  <si>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</si>
  <si>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</si>
  <si>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</si>
  <si>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</si>
  <si>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</si>
  <si>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</si>
  <si>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</si>
  <si>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</si>
  <si>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</si>
  <si>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</si>
  <si>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</si>
  <si>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</si>
  <si>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</si>
  <si>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</si>
  <si>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</si>
  <si>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</si>
  <si>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</si>
  <si>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</si>
  <si>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</si>
  <si>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</si>
  <si>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</si>
  <si>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</si>
  <si>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</si>
  <si>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</si>
  <si>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</si>
  <si>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</si>
  <si>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</si>
  <si>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</si>
  <si>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</si>
  <si>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</si>
  <si>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</si>
  <si>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</si>
  <si>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</si>
  <si>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</si>
  <si>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</si>
  <si>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</si>
  <si>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</si>
  <si>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</si>
  <si>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</si>
  <si>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</si>
  <si>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</si>
  <si>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</si>
  <si>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</si>
  <si>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</si>
  <si>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</si>
  <si>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</si>
  <si>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</si>
  <si>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</si>
  <si>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</si>
  <si>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</si>
  <si>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</si>
  <si>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</si>
  <si>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</si>
  <si>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</si>
  <si>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</si>
  <si>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</si>
  <si>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</si>
  <si>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</si>
  <si>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</si>
  <si>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</si>
  <si>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</si>
  <si>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</si>
  <si>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</si>
  <si>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</si>
  <si>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</si>
  <si>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</si>
  <si>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</si>
  <si>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</si>
  <si>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</si>
  <si>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</si>
  <si>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</si>
  <si>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</si>
  <si>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</si>
  <si>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</si>
  <si>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</si>
  <si>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</si>
  <si>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</si>
  <si>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IMG03</t>
  </si>
  <si>
    <t>Cristhian Bello</t>
  </si>
  <si>
    <t>Fotografía</t>
  </si>
  <si>
    <t>Funciones</t>
  </si>
  <si>
    <t>ninguna</t>
  </si>
  <si>
    <t xml:space="preserve">hacer   una  </t>
  </si>
  <si>
    <t>(</t>
  </si>
  <si>
    <t>Grafica de la funcion f(x)=√(x-2)/(x-5)</t>
  </si>
  <si>
    <t>MA_11_02_REC240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</si>
</sst>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rgb="FF000000"/>
      <name val="Times New Roman"/>
      <family val="1"/>
    </font>
    <font>
      <sz val="9"/>
      <color theme="1"/>
      <name val="Arial"/>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00B050"/>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6" fillId="0" borderId="5" xfId="0" applyFont="1" applyBorder="1" applyAlignment="1">
      <alignment vertical="center" wrapText="1"/>
    </xf>
    <xf numFmtId="0" fontId="21" fillId="0" borderId="0" xfId="0" applyFont="1" applyAlignment="1">
      <alignment horizontal="left" vertical="center" wrapText="1" indent="3"/>
    </xf>
    <xf numFmtId="0" fontId="21" fillId="0" borderId="0" xfId="0" applyFont="1" applyAlignment="1">
      <alignment vertical="center"/>
    </xf>
    <xf numFmtId="0" fontId="2" fillId="0" borderId="0" xfId="0" applyFont="1" applyFill="1" applyBorder="1" applyAlignment="1">
      <alignment vertical="top"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1" fontId="2" fillId="9" borderId="5" xfId="0" applyNumberFormat="1" applyFont="1" applyFill="1" applyBorder="1" applyAlignment="1">
      <alignment vertical="center" wrapText="1"/>
    </xf>
    <xf numFmtId="1" fontId="4" fillId="9" borderId="5" xfId="51" applyNumberFormat="1" applyFill="1" applyBorder="1" applyAlignment="1">
      <alignment horizontal="left" vertical="center" wrapText="1"/>
    </xf>
    <xf numFmtId="1" fontId="2" fillId="9" borderId="5" xfId="0" applyNumberFormat="1" applyFont="1" applyFill="1" applyBorder="1" applyAlignment="1">
      <alignment horizontal="left" vertical="center" wrapText="1"/>
    </xf>
    <xf numFmtId="0" fontId="2" fillId="9" borderId="5" xfId="0" applyFont="1" applyFill="1" applyBorder="1" applyAlignment="1">
      <alignment vertical="center" wrapText="1"/>
    </xf>
    <xf numFmtId="0" fontId="6" fillId="9" borderId="5" xfId="0" applyFont="1" applyFill="1" applyBorder="1" applyAlignment="1">
      <alignment vertical="center" wrapText="1"/>
    </xf>
    <xf numFmtId="0" fontId="6" fillId="9" borderId="5" xfId="0" applyFont="1" applyFill="1" applyBorder="1" applyAlignment="1">
      <alignment horizontal="left" wrapText="1"/>
    </xf>
    <xf numFmtId="0" fontId="21" fillId="9" borderId="0" xfId="0" applyFont="1" applyFill="1" applyAlignment="1">
      <alignment vertical="center"/>
    </xf>
    <xf numFmtId="0" fontId="0" fillId="9" borderId="5" xfId="0" applyFill="1" applyBorder="1" applyAlignment="1">
      <alignment wrapText="1"/>
    </xf>
    <xf numFmtId="0" fontId="20" fillId="9" borderId="5" xfId="0" applyFont="1" applyFill="1" applyBorder="1"/>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1610591</xdr:colOff>
      <xdr:row>9</xdr:row>
      <xdr:rowOff>277091</xdr:rowOff>
    </xdr:from>
    <xdr:to>
      <xdr:col>9</xdr:col>
      <xdr:colOff>4810991</xdr:colOff>
      <xdr:row>9</xdr:row>
      <xdr:rowOff>2837411</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586364" y="2251364"/>
          <a:ext cx="3200400" cy="2560320"/>
        </a:xfrm>
        <a:prstGeom prst="rect">
          <a:avLst/>
        </a:prstGeom>
        <a:noFill/>
        <a:ln>
          <a:noFill/>
        </a:ln>
      </xdr:spPr>
    </xdr:pic>
    <xdr:clientData/>
  </xdr:twoCellAnchor>
  <xdr:twoCellAnchor editAs="oneCell">
    <xdr:from>
      <xdr:col>9</xdr:col>
      <xdr:colOff>2060864</xdr:colOff>
      <xdr:row>10</xdr:row>
      <xdr:rowOff>380999</xdr:rowOff>
    </xdr:from>
    <xdr:to>
      <xdr:col>9</xdr:col>
      <xdr:colOff>4346864</xdr:colOff>
      <xdr:row>10</xdr:row>
      <xdr:rowOff>2476500</xdr:rowOff>
    </xdr:to>
    <xdr:pic>
      <xdr:nvPicPr>
        <xdr:cNvPr id="3" name="Imagen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036637" y="5316681"/>
          <a:ext cx="2286000" cy="2095501"/>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55" zoomScaleNormal="55" zoomScalePageLayoutView="140" workbookViewId="0">
      <pane ySplit="9" topLeftCell="A18" activePane="bottomLeft" state="frozen"/>
      <selection pane="bottomLeft" activeCell="F21" sqref="F21"/>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8" t="s">
        <v>21</v>
      </c>
      <c r="D2" s="79"/>
      <c r="F2" s="71" t="s">
        <v>0</v>
      </c>
      <c r="G2" s="72"/>
      <c r="H2" s="43"/>
      <c r="I2" s="43"/>
      <c r="J2" s="16"/>
    </row>
    <row r="3" spans="1:16" ht="15.75" x14ac:dyDescent="0.25">
      <c r="A3" s="1"/>
      <c r="B3" s="4" t="s">
        <v>8</v>
      </c>
      <c r="C3" s="80">
        <v>11</v>
      </c>
      <c r="D3" s="81"/>
      <c r="F3" s="73"/>
      <c r="G3" s="74"/>
      <c r="H3" s="43"/>
      <c r="I3" s="43"/>
      <c r="J3" s="16"/>
    </row>
    <row r="4" spans="1:16" ht="16.5" x14ac:dyDescent="0.3">
      <c r="A4" s="1"/>
      <c r="B4" s="4" t="s">
        <v>54</v>
      </c>
      <c r="C4" s="80" t="s">
        <v>152</v>
      </c>
      <c r="D4" s="81"/>
      <c r="E4" s="5"/>
      <c r="F4" s="42" t="s">
        <v>55</v>
      </c>
      <c r="G4" s="41" t="s">
        <v>56</v>
      </c>
      <c r="H4" s="43"/>
      <c r="I4" s="43"/>
      <c r="J4" s="16"/>
      <c r="K4" s="16"/>
    </row>
    <row r="5" spans="1:16" ht="16.5" thickBot="1" x14ac:dyDescent="0.3">
      <c r="A5" s="1"/>
      <c r="B5" s="6" t="s">
        <v>1</v>
      </c>
      <c r="C5" s="82" t="s">
        <v>150</v>
      </c>
      <c r="D5" s="83"/>
      <c r="E5" s="5"/>
      <c r="F5" s="40" t="str">
        <f>IF(G4="Recurso","Motor del recurso","")</f>
        <v>Motor del recurso</v>
      </c>
      <c r="G5" s="40" t="s">
        <v>91</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157</v>
      </c>
      <c r="D7" s="26" t="s">
        <v>39</v>
      </c>
      <c r="F7" s="1"/>
      <c r="G7" s="1"/>
      <c r="H7" s="1"/>
      <c r="I7" s="1"/>
      <c r="J7" s="16"/>
      <c r="K7" s="16"/>
    </row>
    <row r="8" spans="1:16" s="9" customFormat="1" ht="16.5" thickBot="1" x14ac:dyDescent="0.3">
      <c r="A8" s="10"/>
      <c r="B8" s="10"/>
      <c r="C8" s="10"/>
      <c r="D8" s="11"/>
      <c r="E8" s="11"/>
      <c r="F8" s="75" t="s">
        <v>62</v>
      </c>
      <c r="G8" s="76"/>
      <c r="H8" s="76"/>
      <c r="I8" s="77"/>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02" t="str">
        <f>IF(OR(B10&lt;&gt;"",J10&lt;&gt;""),"IMG01","")</f>
        <v>IMG01</v>
      </c>
      <c r="B10" s="103" t="s">
        <v>147</v>
      </c>
      <c r="C10" s="104" t="str">
        <f>IF(OR(B10&lt;&gt;"",J10&lt;&gt;""),IF($G$4="Recurso",CONCATENATE($G$4," ",$G$5),$G$4),"")</f>
        <v>Recurso M101</v>
      </c>
      <c r="D10" s="105" t="s">
        <v>145</v>
      </c>
      <c r="E10" s="105" t="s">
        <v>146</v>
      </c>
      <c r="F10" s="105" t="str">
        <f t="shared" ref="F10:F12" si="0">IF(OR(B10&lt;&gt;"",J10&lt;&gt;""),CONCATENATE($C$7,"_",$A10,IF($G$4="Cuaderno de Estudio","_small",CONCATENATE(IF(I10="","","n"),IF(LEFT($G$5,1)="F",".jpg",".png")))),"")</f>
        <v>MA_11_02_REC240_IMG01n.png</v>
      </c>
      <c r="G10" s="105" t="str">
        <f>IF(F10&lt;&gt;"",IF($G$4="Recurso",IF(LEFT($G$5,1)="M",VLOOKUP($G$5,'Definición técnica de imagenes'!$A$3:$G$17,5,FALSE),IF($G$5="F1",'Definición técnica de imagenes'!$E$15,'Definición técnica de imagenes'!$F$13)),'Definición técnica de imagenes'!$E$16),"")</f>
        <v>286 x 286 px</v>
      </c>
      <c r="H10" s="105" t="str">
        <f t="shared" ref="H10:H12" si="1">IF(AND(I10&lt;&gt;"",I10&lt;&gt;0),IF(OR(B10&lt;&gt;"",J10&lt;&gt;""),CONCATENATE($C$7,"_",$A10,IF($G$4="Cuaderno de Estudio","_zoom",CONCATENATE("a",IF(LEFT($G$5,1)="F",".jpg",".png")))),""),"")</f>
        <v>MA_11_02_REC240_IMG01a.png</v>
      </c>
      <c r="I10" s="105" t="str">
        <f>IF(OR(B10&lt;&gt;"",J10&lt;&gt;""),IF($G$4="Recurso",IF(LEFT($G$5,1)="M",IF(VLOOKUP($G$5,'Definición técnica de imagenes'!$A$3:$G$17,6,FALSE)=0,"",VLOOKUP($G$5,'Definición técnica de imagenes'!$A$3:$G$17,6,FALSE)),IF($G$5="F1","","")),'Definición técnica de imagenes'!$F$16),"")</f>
        <v>500 x 500 px</v>
      </c>
      <c r="J10" s="105"/>
      <c r="K10" s="106" t="s">
        <v>154</v>
      </c>
    </row>
    <row r="11" spans="1:16" s="12" customFormat="1" ht="208.5" customHeight="1" x14ac:dyDescent="0.25">
      <c r="A11" s="102" t="s">
        <v>148</v>
      </c>
      <c r="B11" s="107" t="s">
        <v>147</v>
      </c>
      <c r="C11" s="104" t="str">
        <f t="shared" ref="C11:C12" si="2">IF(OR(B11&lt;&gt;"",J11&lt;&gt;""),IF($G$4="Recurso",CONCATENATE($G$4," ",$G$5),$G$4),"")</f>
        <v>Recurso M101</v>
      </c>
      <c r="D11" s="105" t="s">
        <v>145</v>
      </c>
      <c r="E11" s="105" t="s">
        <v>146</v>
      </c>
      <c r="F11" s="105" t="str">
        <f t="shared" si="0"/>
        <v>MA_11_02_REC240_IMG02n.png</v>
      </c>
      <c r="G11" s="105" t="str">
        <f>IF(F11&lt;&gt;"",IF($G$4="Recurso",IF(LEFT($G$5,1)="M",VLOOKUP($G$5,'Definición técnica de imagenes'!$A$3:$G$17,5,FALSE),IF($G$5="F1",'Definición técnica de imagenes'!$E$15,'Definición técnica de imagenes'!$F$13)),'Definición técnica de imagenes'!$E$16),"")</f>
        <v>286 x 286 px</v>
      </c>
      <c r="H11" s="105" t="str">
        <f t="shared" si="1"/>
        <v>MA_11_02_REC240_IMG02a.png</v>
      </c>
      <c r="I11" s="105" t="str">
        <f>IF(OR(B11&lt;&gt;"",J11&lt;&gt;""),IF($G$4="Recurso",IF(LEFT($G$5,1)="M",IF(VLOOKUP($G$5,'Definición técnica de imagenes'!$A$3:$G$17,6,FALSE)=0,"",VLOOKUP($G$5,'Definición técnica de imagenes'!$A$3:$G$17,6,FALSE)),IF($G$5="F1","","")),'Definición técnica de imagenes'!$F$16),"")</f>
        <v>500 x 500 px</v>
      </c>
      <c r="J11" s="108"/>
      <c r="K11" s="106" t="s">
        <v>153</v>
      </c>
    </row>
    <row r="12" spans="1:16" s="12" customFormat="1" ht="207.75" customHeight="1" x14ac:dyDescent="0.25">
      <c r="A12" s="102" t="s">
        <v>149</v>
      </c>
      <c r="B12" s="107" t="s">
        <v>147</v>
      </c>
      <c r="C12" s="104" t="str">
        <f t="shared" si="2"/>
        <v>Recurso M101</v>
      </c>
      <c r="D12" s="105" t="s">
        <v>151</v>
      </c>
      <c r="E12" s="105" t="s">
        <v>146</v>
      </c>
      <c r="F12" s="105" t="str">
        <f t="shared" si="0"/>
        <v>MA_11_02_REC240_IMG03n.png</v>
      </c>
      <c r="G12" s="105" t="str">
        <f>IF(F12&lt;&gt;"",IF($G$4="Recurso",IF(LEFT($G$5,1)="M",VLOOKUP($G$5,'Definición técnica de imagenes'!$A$3:$G$17,5,FALSE),IF($G$5="F1",'Definición técnica de imagenes'!$E$15,'Definición técnica de imagenes'!$F$13)),'Definición técnica de imagenes'!$E$16),"")</f>
        <v>286 x 286 px</v>
      </c>
      <c r="H12" s="105" t="str">
        <f t="shared" si="1"/>
        <v>MA_11_02_REC240_IMG03a.png</v>
      </c>
      <c r="I12" s="105" t="s">
        <v>155</v>
      </c>
      <c r="J12" s="109" t="s">
        <v>156</v>
      </c>
      <c r="K12" s="110" t="s">
        <v>153</v>
      </c>
    </row>
    <row r="13" spans="1:16" s="12" customFormat="1" ht="179.25" customHeight="1" x14ac:dyDescent="0.25">
      <c r="A13" s="13"/>
      <c r="B13" s="23"/>
      <c r="C13" s="22"/>
      <c r="D13" s="14"/>
      <c r="E13" s="14"/>
      <c r="F13" s="14"/>
      <c r="G13" s="14"/>
      <c r="H13" s="14"/>
      <c r="I13" s="14"/>
      <c r="J13" s="69"/>
      <c r="K13" s="67"/>
    </row>
    <row r="14" spans="1:16" s="12" customFormat="1" ht="213.75" customHeight="1" x14ac:dyDescent="0.25">
      <c r="A14" s="13"/>
      <c r="B14" s="22"/>
      <c r="C14" s="22"/>
      <c r="D14" s="14"/>
      <c r="E14" s="14"/>
      <c r="F14" s="14"/>
      <c r="G14" s="14"/>
      <c r="H14" s="14"/>
      <c r="I14" s="14"/>
      <c r="J14" s="14"/>
      <c r="K14" s="68"/>
    </row>
    <row r="15" spans="1:16" s="12" customFormat="1" ht="275.25" customHeight="1" x14ac:dyDescent="0.25">
      <c r="A15" s="13"/>
      <c r="B15" s="22"/>
      <c r="C15" s="22"/>
      <c r="D15" s="14"/>
      <c r="E15" s="14"/>
      <c r="F15" s="14"/>
      <c r="G15" s="14"/>
      <c r="H15" s="14"/>
      <c r="I15" s="14"/>
      <c r="J15" s="14"/>
      <c r="K15" s="15"/>
    </row>
    <row r="16" spans="1:16" s="12" customFormat="1" ht="216.75" customHeight="1" x14ac:dyDescent="0.25">
      <c r="A16" s="13"/>
      <c r="B16" s="22"/>
      <c r="C16" s="22"/>
      <c r="D16" s="14"/>
      <c r="E16" s="14"/>
      <c r="F16" s="14"/>
      <c r="G16" s="14"/>
      <c r="H16" s="14"/>
      <c r="I16" s="14"/>
      <c r="J16" s="69"/>
      <c r="K16" s="15"/>
    </row>
    <row r="17" spans="1:11" s="12" customFormat="1" ht="192" customHeight="1" x14ac:dyDescent="0.25">
      <c r="A17" s="13"/>
      <c r="B17" s="22"/>
      <c r="C17" s="22"/>
      <c r="D17" s="14"/>
      <c r="E17" s="14"/>
      <c r="F17" s="14"/>
      <c r="G17" s="14"/>
      <c r="H17" s="14"/>
      <c r="I17" s="14"/>
      <c r="J17" s="14"/>
      <c r="K17" s="15"/>
    </row>
    <row r="18" spans="1:11" s="12" customFormat="1" ht="218.25" customHeight="1" x14ac:dyDescent="0.25">
      <c r="A18" s="13"/>
      <c r="B18" s="22"/>
      <c r="C18" s="22"/>
      <c r="D18" s="14"/>
      <c r="E18" s="14"/>
      <c r="F18" s="14"/>
      <c r="G18" s="14"/>
      <c r="H18" s="14"/>
      <c r="I18" s="14"/>
      <c r="J18" s="70"/>
      <c r="K18" s="15"/>
    </row>
    <row r="19" spans="1:11" s="12" customFormat="1" ht="71.25" customHeigh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22"/>
      <c r="C22" s="22"/>
      <c r="D22" s="14"/>
      <c r="E22" s="14"/>
      <c r="F22" s="14"/>
      <c r="G22" s="14"/>
      <c r="H22" s="14"/>
      <c r="I22" s="14"/>
      <c r="J22" s="14"/>
      <c r="K22" s="15"/>
    </row>
    <row r="23" spans="1:11" s="12" customFormat="1" x14ac:dyDescent="0.25">
      <c r="A23" s="13"/>
      <c r="B23" s="22"/>
      <c r="C23" s="22"/>
      <c r="D23" s="14"/>
      <c r="E23" s="14"/>
      <c r="F23" s="14"/>
      <c r="G23" s="14"/>
      <c r="H23" s="14" t="str">
        <f t="shared" ref="H23" si="3">IF(AND(I23&lt;&gt;"",I23&lt;&gt;0),IF(OR(B23&lt;&gt;"",J22&lt;&gt;""),CONCATENATE($C$7,"_",$A23,IF($G$4="Cuaderno de Estudio","_zoom",CONCATENATE("a",IF(LEFT($G$5,1)="F",".jpg",".png")))),""),"")</f>
        <v/>
      </c>
      <c r="I23" s="14" t="str">
        <f>IF(OR(B23&lt;&gt;"",J22&lt;&gt;""),IF($G$4="Recurso",IF(LEFT($G$5,1)="M",IF(VLOOKUP($G$5,'Definición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ref="F24:F53" si="4">IF(OR(B24&lt;&gt;"",J24&lt;&gt;""),CONCATENATE($C$7,"_",$A24,IF($G$4="Cuaderno de Estudio","_small",CONCATENATE(IF(I24="","","n"),IF(LEFT($G$5,1)="F",".jpg",".png")))),"")</f>
        <v/>
      </c>
      <c r="G24" s="14" t="str">
        <f>IF(F24&lt;&gt;"",IF($G$4="Recurso",IF(LEFT($G$5,1)="M",VLOOKUP($G$5,'Definición técnica de imagenes'!$A$3:$G$17,5,FALSE),IF($G$5="F1",'Definición técnica de imagenes'!$E$15,'Definición técnica de imagenes'!$F$13)),'Definición técnica de imagenes'!$E$16),"")</f>
        <v/>
      </c>
      <c r="H24" s="14" t="str">
        <f t="shared" ref="H24:H53" si="5">IF(AND(I24&lt;&gt;"",I24&lt;&gt;0),IF(OR(B24&lt;&gt;"",J24&lt;&gt;""),CONCATENATE($C$7,"_",$A24,IF($G$4="Cuaderno de Estudio","_zoom",CONCATENATE("a",IF(LEFT($G$5,1)="F",".jpg",".png")))),""),"")</f>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6">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7">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6"/>
        <v/>
      </c>
      <c r="G55" s="14" t="str">
        <f>IF(F55&lt;&gt;"",IF($G$4="Recurso",IF(LEFT($G$5,1)="M",VLOOKUP($G$5,'Definición técnica de imagenes'!$A$3:$G$17,5,FALSE),IF($G$5="F1",'Definición técnica de imagenes'!$E$15,'Definición técnica de imagenes'!$F$13)),'Definición técnica de imagenes'!$E$16),"")</f>
        <v/>
      </c>
      <c r="H55" s="14" t="str">
        <f t="shared" si="7"/>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6"/>
        <v/>
      </c>
      <c r="G56" s="14" t="str">
        <f>IF(F56&lt;&gt;"",IF($G$4="Recurso",IF(LEFT($G$5,1)="M",VLOOKUP($G$5,'Definición técnica de imagenes'!$A$3:$G$17,5,FALSE),IF($G$5="F1",'Definición técnica de imagenes'!$E$15,'Definición técnica de imagenes'!$F$13)),'Definición técnica de imagenes'!$E$16),"")</f>
        <v/>
      </c>
      <c r="H56" s="14" t="str">
        <f t="shared" si="7"/>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6"/>
        <v/>
      </c>
      <c r="G57" s="14" t="str">
        <f>IF(F57&lt;&gt;"",IF($G$4="Recurso",IF(LEFT($G$5,1)="M",VLOOKUP($G$5,'Definición técnica de imagenes'!$A$3:$G$17,5,FALSE),IF($G$5="F1",'Definición técnica de imagenes'!$E$15,'Definición técnica de imagenes'!$F$13)),'Definición técnica de imagenes'!$E$16),"")</f>
        <v/>
      </c>
      <c r="H57" s="14" t="str">
        <f t="shared" si="7"/>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6"/>
        <v/>
      </c>
      <c r="G58" s="14" t="str">
        <f>IF(F58&lt;&gt;"",IF($G$4="Recurso",IF(LEFT($G$5,1)="M",VLOOKUP($G$5,'Definición técnica de imagenes'!$A$3:$G$17,5,FALSE),IF($G$5="F1",'Definición técnica de imagenes'!$E$15,'Definición técnica de imagenes'!$F$13)),'Definición técnica de imagenes'!$E$16),"")</f>
        <v/>
      </c>
      <c r="H58" s="14" t="str">
        <f t="shared" si="7"/>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6"/>
        <v/>
      </c>
      <c r="G59" s="14" t="str">
        <f>IF(F59&lt;&gt;"",IF($G$4="Recurso",IF(LEFT($G$5,1)="M",VLOOKUP($G$5,'Definición técnica de imagenes'!$A$3:$G$17,5,FALSE),IF($G$5="F1",'Definición técnica de imagenes'!$E$15,'Definición técnica de imagenes'!$F$13)),'Definición técnica de imagenes'!$E$16),"")</f>
        <v/>
      </c>
      <c r="H59" s="14" t="str">
        <f t="shared" si="7"/>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6"/>
        <v/>
      </c>
      <c r="G60" s="14" t="str">
        <f>IF(F60&lt;&gt;"",IF($G$4="Recurso",IF(LEFT($G$5,1)="M",VLOOKUP($G$5,'Definición técnica de imagenes'!$A$3:$G$17,5,FALSE),IF($G$5="F1",'Definición técnica de imagenes'!$E$15,'Definición técnica de imagenes'!$F$13)),'Definición técnica de imagenes'!$E$16),"")</f>
        <v/>
      </c>
      <c r="H60" s="14" t="str">
        <f t="shared" si="7"/>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6"/>
        <v/>
      </c>
      <c r="G61" s="14" t="str">
        <f>IF(F61&lt;&gt;"",IF($G$4="Recurso",IF(LEFT($G$5,1)="M",VLOOKUP($G$5,'Definición técnica de imagenes'!$A$3:$G$17,5,FALSE),IF($G$5="F1",'Definición técnica de imagenes'!$E$15,'Definición técnica de imagenes'!$F$13)),'Definición técnica de imagenes'!$E$16),"")</f>
        <v/>
      </c>
      <c r="H61" s="14" t="str">
        <f t="shared" si="7"/>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6"/>
        <v/>
      </c>
      <c r="G62" s="14" t="str">
        <f>IF(F62&lt;&gt;"",IF($G$4="Recurso",IF(LEFT($G$5,1)="M",VLOOKUP($G$5,'Definición técnica de imagenes'!$A$3:$G$17,5,FALSE),IF($G$5="F1",'Definición técnica de imagenes'!$E$15,'Definición técnica de imagenes'!$F$13)),'Definición técnica de imagenes'!$E$16),"")</f>
        <v/>
      </c>
      <c r="H62" s="14" t="str">
        <f t="shared" si="7"/>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6"/>
        <v/>
      </c>
      <c r="G63" s="14" t="str">
        <f>IF(F63&lt;&gt;"",IF($G$4="Recurso",IF(LEFT($G$5,1)="M",VLOOKUP($G$5,'Definición técnica de imagenes'!$A$3:$G$17,5,FALSE),IF($G$5="F1",'Definición técnica de imagenes'!$E$15,'Definición técnica de imagenes'!$F$13)),'Definición técnica de imagenes'!$E$16),"")</f>
        <v/>
      </c>
      <c r="H63" s="14" t="str">
        <f t="shared" si="7"/>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6"/>
        <v/>
      </c>
      <c r="G64" s="14" t="str">
        <f>IF(F64&lt;&gt;"",IF($G$4="Recurso",IF(LEFT($G$5,1)="M",VLOOKUP($G$5,'Definición técnica de imagenes'!$A$3:$G$17,5,FALSE),IF($G$5="F1",'Definición técnica de imagenes'!$E$15,'Definición técnica de imagenes'!$F$13)),'Definición técnica de imagenes'!$E$16),"")</f>
        <v/>
      </c>
      <c r="H64" s="14" t="str">
        <f t="shared" si="7"/>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6"/>
        <v/>
      </c>
      <c r="G65" s="14" t="str">
        <f>IF(F65&lt;&gt;"",IF($G$4="Recurso",IF(LEFT($G$5,1)="M",VLOOKUP($G$5,'Definición técnica de imagenes'!$A$3:$G$17,5,FALSE),IF($G$5="F1",'Definición técnica de imagenes'!$E$15,'Definición técnica de imagenes'!$F$13)),'Definición técnica de imagenes'!$E$16),"")</f>
        <v/>
      </c>
      <c r="H65" s="14" t="str">
        <f t="shared" si="7"/>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6"/>
        <v/>
      </c>
      <c r="G66" s="14" t="str">
        <f>IF(F66&lt;&gt;"",IF($G$4="Recurso",IF(LEFT($G$5,1)="M",VLOOKUP($G$5,'Definición técnica de imagenes'!$A$3:$G$17,5,FALSE),IF($G$5="F1",'Definición técnica de imagenes'!$E$15,'Definición técnica de imagenes'!$F$13)),'Definición técnica de imagenes'!$E$16),"")</f>
        <v/>
      </c>
      <c r="H66" s="14" t="str">
        <f t="shared" si="7"/>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6"/>
        <v/>
      </c>
      <c r="G67" s="14" t="str">
        <f>IF(F67&lt;&gt;"",IF($G$4="Recurso",IF(LEFT($G$5,1)="M",VLOOKUP($G$5,'Definición técnica de imagenes'!$A$3:$G$17,5,FALSE),IF($G$5="F1",'Definición técnica de imagenes'!$E$15,'Definición técnica de imagenes'!$F$13)),'Definición técnica de imagenes'!$E$16),"")</f>
        <v/>
      </c>
      <c r="H67" s="14" t="str">
        <f t="shared" si="7"/>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6"/>
        <v/>
      </c>
      <c r="G68" s="14" t="str">
        <f>IF(F68&lt;&gt;"",IF($G$4="Recurso",IF(LEFT($G$5,1)="M",VLOOKUP($G$5,'Definición técnica de imagenes'!$A$3:$G$17,5,FALSE),IF($G$5="F1",'Definición técnica de imagenes'!$E$15,'Definición técnica de imagenes'!$F$13)),'Definición técnica de imagenes'!$E$16),"")</f>
        <v/>
      </c>
      <c r="H68" s="14" t="str">
        <f t="shared" si="7"/>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6"/>
        <v/>
      </c>
      <c r="G69" s="14" t="str">
        <f>IF(F69&lt;&gt;"",IF($G$4="Recurso",IF(LEFT($G$5,1)="M",VLOOKUP($G$5,'Definición técnica de imagenes'!$A$3:$G$17,5,FALSE),IF($G$5="F1",'Definición técnica de imagenes'!$E$15,'Definición técnica de imagenes'!$F$13)),'Definición técnica de imagenes'!$E$16),"")</f>
        <v/>
      </c>
      <c r="H69" s="14" t="str">
        <f t="shared" si="7"/>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6"/>
        <v/>
      </c>
      <c r="G70" s="14" t="str">
        <f>IF(F70&lt;&gt;"",IF($G$4="Recurso",IF(LEFT($G$5,1)="M",VLOOKUP($G$5,'Definición técnica de imagenes'!$A$3:$G$17,5,FALSE),IF($G$5="F1",'Definición técnica de imagenes'!$E$15,'Definición técnica de imagenes'!$F$13)),'Definición técnica de imagenes'!$E$16),"")</f>
        <v/>
      </c>
      <c r="H70" s="14" t="str">
        <f t="shared" si="7"/>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6"/>
        <v/>
      </c>
      <c r="G71" s="14" t="str">
        <f>IF(F71&lt;&gt;"",IF($G$4="Recurso",IF(LEFT($G$5,1)="M",VLOOKUP($G$5,'Definición técnica de imagenes'!$A$3:$G$17,5,FALSE),IF($G$5="F1",'Definición técnica de imagenes'!$E$15,'Definición técnica de imagenes'!$F$13)),'Definición técnica de imagenes'!$E$16),"")</f>
        <v/>
      </c>
      <c r="H71" s="14" t="str">
        <f t="shared" si="7"/>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6"/>
        <v/>
      </c>
      <c r="G72" s="14" t="str">
        <f>IF(F72&lt;&gt;"",IF($G$4="Recurso",IF(LEFT($G$5,1)="M",VLOOKUP($G$5,'Definición técnica de imagenes'!$A$3:$G$17,5,FALSE),IF($G$5="F1",'Definición técnica de imagenes'!$E$15,'Definición técnica de imagenes'!$F$13)),'Definición técnica de imagenes'!$E$16),"")</f>
        <v/>
      </c>
      <c r="H72" s="14" t="str">
        <f t="shared" si="7"/>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6" t="s">
        <v>38</v>
      </c>
      <c r="B1" s="87"/>
      <c r="C1" s="87"/>
      <c r="D1" s="87"/>
      <c r="E1" s="87"/>
      <c r="F1" s="88"/>
    </row>
    <row r="2" spans="1:11" x14ac:dyDescent="0.25">
      <c r="A2" s="33" t="s">
        <v>42</v>
      </c>
      <c r="B2" s="34"/>
      <c r="C2" s="89" t="s">
        <v>13</v>
      </c>
      <c r="D2" s="90"/>
      <c r="E2" s="91"/>
      <c r="F2" s="35"/>
    </row>
    <row r="3" spans="1:11" ht="63" x14ac:dyDescent="0.25">
      <c r="A3" s="36" t="s">
        <v>43</v>
      </c>
      <c r="B3" s="34"/>
      <c r="C3" s="95" t="s">
        <v>14</v>
      </c>
      <c r="D3" s="96"/>
      <c r="E3" s="97"/>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8" t="str">
        <f>CONCATENATE(H21,"_",I21,"_",J21,"_CO")</f>
        <v>MA_11_01_CO</v>
      </c>
      <c r="E5" s="99"/>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4" t="str">
        <f>CONCATENATE("SolicitudGrafica_",D5,".xls")</f>
        <v>SolicitudGrafica_MA_11_01_CO.xls</v>
      </c>
      <c r="E7" s="84"/>
      <c r="F7" s="85"/>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6" t="s">
        <v>41</v>
      </c>
      <c r="B13" s="87"/>
      <c r="C13" s="87"/>
      <c r="D13" s="87"/>
      <c r="E13" s="87"/>
      <c r="F13" s="88"/>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9" t="s">
        <v>49</v>
      </c>
      <c r="D15" s="90"/>
      <c r="E15" s="90"/>
      <c r="F15" s="91"/>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2" t="str">
        <f>CONCATENATE(H21,"_",I21,"_",J21,"_",K45)</f>
        <v>MA_11_01_REC10</v>
      </c>
      <c r="E17" s="93"/>
      <c r="F17" s="94"/>
      <c r="J17" s="25">
        <v>14</v>
      </c>
      <c r="K17" s="25">
        <v>14</v>
      </c>
    </row>
    <row r="18" spans="1:11" ht="79.5" thickBot="1" x14ac:dyDescent="0.3">
      <c r="A18" s="36" t="s">
        <v>48</v>
      </c>
      <c r="B18" s="34"/>
      <c r="C18" s="65" t="s">
        <v>128</v>
      </c>
      <c r="D18" s="84" t="str">
        <f>CONCATENATE("SolicitudGrafica_",D17,".xls")</f>
        <v>SolicitudGrafica_MA_11_01_REC10.xls</v>
      </c>
      <c r="E18" s="84"/>
      <c r="F18" s="85"/>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100" t="s">
        <v>56</v>
      </c>
      <c r="B1" s="100" t="s">
        <v>63</v>
      </c>
      <c r="C1" s="100" t="s">
        <v>64</v>
      </c>
      <c r="D1" s="100" t="s">
        <v>5</v>
      </c>
      <c r="E1" s="100" t="s">
        <v>65</v>
      </c>
      <c r="F1" s="100" t="s">
        <v>66</v>
      </c>
      <c r="G1" s="100" t="s">
        <v>67</v>
      </c>
      <c r="H1" s="101" t="s">
        <v>68</v>
      </c>
      <c r="I1" s="101"/>
      <c r="J1" s="101"/>
    </row>
    <row r="2" spans="1:11" x14ac:dyDescent="0.25">
      <c r="A2" s="100"/>
      <c r="B2" s="100"/>
      <c r="C2" s="100"/>
      <c r="D2" s="100"/>
      <c r="E2" s="100"/>
      <c r="F2" s="100"/>
      <c r="G2" s="100"/>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2015-05-20T13:20:44Z</dcterms:modified>
</cp:coreProperties>
</file>