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3\"/>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7" i="1" l="1"/>
  <c r="F17" i="1"/>
  <c r="G17" i="1"/>
  <c r="C18" i="1"/>
  <c r="F18" i="1"/>
  <c r="G18" i="1"/>
  <c r="C19" i="1"/>
  <c r="F19" i="1"/>
  <c r="G19" i="1"/>
  <c r="C20" i="1"/>
  <c r="F20" i="1"/>
  <c r="G20" i="1"/>
  <c r="C16" i="1"/>
  <c r="F16" i="1"/>
  <c r="G16" i="1"/>
  <c r="C14" i="1"/>
  <c r="F14" i="1"/>
  <c r="G14" i="1"/>
  <c r="C15" i="1"/>
  <c r="F15" i="1"/>
  <c r="G15" i="1"/>
  <c r="C11" i="1"/>
  <c r="I11" i="1"/>
  <c r="F11" i="1"/>
  <c r="G11" i="1"/>
  <c r="H11" i="1"/>
  <c r="C12" i="1"/>
  <c r="I12" i="1"/>
  <c r="F12" i="1"/>
  <c r="G12" i="1"/>
  <c r="H12" i="1"/>
  <c r="C13" i="1"/>
  <c r="I13" i="1"/>
  <c r="F13" i="1"/>
  <c r="G13" i="1"/>
  <c r="H13" i="1"/>
  <c r="I49" i="1"/>
  <c r="I50" i="1"/>
  <c r="I51" i="1"/>
  <c r="I52" i="1"/>
  <c r="I53" i="1"/>
  <c r="I54" i="1"/>
  <c r="I55" i="1"/>
  <c r="I56" i="1"/>
  <c r="I57" i="1"/>
  <c r="I58" i="1"/>
  <c r="I59" i="1"/>
  <c r="I60" i="1"/>
  <c r="I61" i="1"/>
  <c r="I62" i="1"/>
  <c r="I63" i="1"/>
  <c r="I64" i="1"/>
  <c r="I65" i="1"/>
  <c r="I66" i="1"/>
  <c r="I67" i="1"/>
  <c r="I68" i="1"/>
  <c r="I69" i="1"/>
  <c r="I70" i="1"/>
  <c r="I10" i="1"/>
  <c r="H49" i="1"/>
  <c r="H50" i="1"/>
  <c r="H51" i="1"/>
  <c r="H52" i="1"/>
  <c r="H53" i="1"/>
  <c r="H54" i="1"/>
  <c r="H55" i="1"/>
  <c r="H56" i="1"/>
  <c r="H57" i="1"/>
  <c r="H58" i="1"/>
  <c r="H59" i="1"/>
  <c r="H60" i="1"/>
  <c r="H61" i="1"/>
  <c r="H62" i="1"/>
  <c r="H63" i="1"/>
  <c r="H64" i="1"/>
  <c r="H65" i="1"/>
  <c r="H66" i="1"/>
  <c r="H67" i="1"/>
  <c r="H68" i="1"/>
  <c r="H69" i="1"/>
  <c r="H70" i="1"/>
  <c r="H10" i="1"/>
  <c r="H21" i="2"/>
  <c r="I21" i="2"/>
  <c r="J21" i="2"/>
  <c r="K45" i="2"/>
  <c r="D17" i="2"/>
  <c r="D18" i="2"/>
  <c r="D5" i="2"/>
  <c r="D7" i="2"/>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10" i="1"/>
  <c r="C10" i="1"/>
  <c r="F5" i="1"/>
  <c r="G10" i="1"/>
</calcChain>
</file>

<file path=xl/sharedStrings.xml><?xml version="1.0" encoding="utf-8"?>
<sst xmlns="http://schemas.openxmlformats.org/spreadsheetml/2006/main" count="276" uniqueCount="173">
  <si>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</si>
  <si>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</si>
  <si>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</si>
  <si>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</si>
  <si>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</si>
  <si>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</si>
  <si>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</si>
  <si>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</si>
  <si>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</si>
  <si>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</si>
  <si>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</si>
  <si>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</si>
  <si>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</si>
  <si>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</si>
  <si>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</si>
  <si>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</si>
  <si>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</si>
  <si>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</si>
  <si>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</si>
  <si>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</si>
  <si>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</si>
  <si>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</si>
  <si>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</si>
  <si>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</si>
  <si>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</si>
  <si>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</si>
  <si>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</si>
  <si>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</si>
  <si>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</si>
  <si>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</si>
  <si>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</si>
  <si>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</si>
  <si>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</si>
  <si>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</si>
  <si>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</si>
  <si>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</si>
  <si>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</si>
  <si>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</si>
  <si>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</si>
  <si>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</si>
  <si>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</si>
  <si>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</si>
  <si>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</si>
  <si>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</si>
  <si>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</si>
  <si>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</si>
  <si>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</si>
  <si>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</si>
  <si>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</si>
  <si>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</si>
  <si>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</si>
  <si>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</si>
  <si>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</si>
  <si>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</si>
  <si>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</si>
  <si>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</si>
  <si>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</si>
  <si>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</si>
  <si>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</si>
  <si>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</si>
  <si>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</si>
  <si>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</si>
  <si>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</si>
  <si>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</si>
  <si>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</si>
  <si>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</si>
  <si>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</si>
  <si>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</si>
  <si>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</si>
  <si>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</si>
  <si>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</si>
  <si>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</si>
  <si>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</si>
  <si>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</si>
  <si>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</si>
  <si>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</si>
  <si>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</si>
  <si>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</si>
  <si>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</si>
  <si>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</si>
  <si>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</si>
  <si>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</si>
  <si>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</si>
  <si>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</si>
  <si>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</si>
  <si>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</si>
  <si>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</si>
  <si>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</si>
  <si>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</si>
  <si>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</si>
  <si>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</si>
  <si>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</si>
  <si>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</si>
  <si>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</si>
  <si>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</si>
  <si>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</si>
  <si>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</si>
  <si>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</si>
  <si>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</si>
  <si>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</si>
  <si>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</si>
  <si>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</si>
  <si>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</si>
  <si>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</si>
  <si>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</si>
  <si>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</si>
  <si>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</si>
  <si>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</si>
  <si>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</si>
  <si>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</si>
  <si>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</si>
  <si>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</si>
  <si>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</si>
  <si>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</si>
  <si>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</si>
  <si>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</si>
  <si>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</si>
  <si>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</si>
  <si>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</si>
  <si>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</si>
  <si>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</si>
  <si>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</si>
  <si>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</si>
  <si>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</si>
  <si>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</si>
  <si>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</si>
  <si>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</si>
  <si>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</si>
  <si>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</si>
  <si>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</si>
  <si>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</si>
  <si>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</si>
  <si>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</si>
  <si>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</si>
  <si>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</si>
  <si>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</si>
  <si>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</si>
  <si>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</si>
  <si>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</si>
  <si>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</si>
  <si>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</si>
  <si>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</si>
  <si>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</si>
  <si>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</si>
  <si>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</si>
  <si>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</si>
  <si>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</si>
  <si>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Cristhian Bello</t>
  </si>
  <si>
    <t>Límites</t>
  </si>
  <si>
    <t xml:space="preserve">Ver descripción </t>
  </si>
  <si>
    <t>IMG02</t>
  </si>
  <si>
    <t>IMG03</t>
  </si>
  <si>
    <t>IMG04</t>
  </si>
  <si>
    <t>IMG05</t>
  </si>
  <si>
    <t>IMG06</t>
  </si>
  <si>
    <t>IMG07</t>
  </si>
  <si>
    <t>IMG08</t>
  </si>
  <si>
    <t>IMG09</t>
  </si>
  <si>
    <t>IMG10</t>
  </si>
  <si>
    <t>IMG11</t>
  </si>
  <si>
    <t>F6</t>
  </si>
  <si>
    <t>MA_11_03_REC170</t>
  </si>
  <si>
    <t>gráfica de la funcion f(x)=sen(x)/x</t>
  </si>
  <si>
    <t xml:space="preserve">Gráfica de la función f(x)=sen(x)/x y ampliando cerca de x=0. </t>
  </si>
  <si>
    <t xml:space="preserve">Gráfica de la función f(x)=(1-Cos(x))/x y ampliando cerca de x=0. </t>
  </si>
  <si>
    <t>Gráfica de la función f(x)=x/Sen(x)  y ampliando cerca de x=0</t>
  </si>
  <si>
    <t xml:space="preserve">Gráfica de la función f(x)=Sen(x^2 )/x^2  y ampliando cerca de x=0. </t>
  </si>
  <si>
    <t xml:space="preserve">Gráfica de la función f(x)=(1-Cos(x^2 ))/x^2  y ampliando cerca de x=0. </t>
  </si>
  <si>
    <t xml:space="preserve">Gráfica de la función f(x)=(1-cos(x))/x^2  y ampliando cerca de x=0. </t>
  </si>
  <si>
    <t xml:space="preserve">Grafica de la función f(x)=(sen^2 (x))/sen(x^2 )  y ampliando cerca de x=0. </t>
  </si>
  <si>
    <t>Gráfica de f(x)=(1-∛(cos(x) ))/( x sen(x) )</t>
  </si>
  <si>
    <t xml:space="preserve">Gráfica de la función f(x)=tan(3x)/x y ampliando cerca de x=0. 
</t>
  </si>
  <si>
    <t xml:space="preserve">Grafica de la función f(x)=(1-∛(cos(x) ))/( x sen(x) )y ampliando cerca de x=0.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</si>
</sst>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2"/>
      <color rgb="FF00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6" fillId="0" borderId="0" xfId="0" applyFont="1" applyBorder="1"/>
    <xf numFmtId="0" fontId="7"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8"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0" borderId="0" xfId="0" applyFont="1" applyBorder="1"/>
    <xf numFmtId="0" fontId="11" fillId="0" borderId="5" xfId="0" applyFont="1" applyBorder="1"/>
    <xf numFmtId="0" fontId="10" fillId="2" borderId="5" xfId="0" applyFont="1" applyFill="1" applyBorder="1"/>
    <xf numFmtId="164" fontId="6" fillId="0" borderId="0" xfId="0" applyNumberFormat="1" applyFont="1" applyBorder="1" applyAlignment="1">
      <alignment horizontal="center"/>
    </xf>
    <xf numFmtId="0" fontId="12" fillId="8" borderId="0" xfId="0" applyFont="1" applyFill="1" applyAlignment="1">
      <alignment horizontal="center" vertical="center" wrapText="1"/>
    </xf>
    <xf numFmtId="0" fontId="13" fillId="0" borderId="28" xfId="0" applyFont="1" applyFill="1" applyBorder="1" applyAlignment="1">
      <alignment vertical="center" wrapText="1"/>
    </xf>
    <xf numFmtId="0" fontId="0" fillId="0" borderId="0" xfId="0" applyFill="1" applyAlignment="1">
      <alignment vertical="center" wrapText="1"/>
    </xf>
    <xf numFmtId="0" fontId="13" fillId="0" borderId="29" xfId="0" applyFont="1" applyFill="1" applyBorder="1" applyAlignment="1">
      <alignment vertical="center" wrapText="1"/>
    </xf>
    <xf numFmtId="0" fontId="14" fillId="0" borderId="29" xfId="0" applyFont="1" applyFill="1" applyBorder="1" applyAlignment="1">
      <alignment vertical="center" wrapText="1"/>
    </xf>
    <xf numFmtId="0" fontId="13" fillId="0" borderId="29" xfId="0" applyFont="1" applyFill="1" applyBorder="1" applyAlignment="1">
      <alignment vertical="center"/>
    </xf>
    <xf numFmtId="0" fontId="13" fillId="0" borderId="29" xfId="0" applyFont="1" applyBorder="1" applyAlignment="1">
      <alignment vertical="center" wrapText="1"/>
    </xf>
    <xf numFmtId="0" fontId="15" fillId="0" borderId="29" xfId="0" applyFont="1" applyBorder="1" applyAlignment="1">
      <alignment vertical="center" wrapText="1"/>
    </xf>
    <xf numFmtId="0" fontId="14" fillId="0" borderId="29" xfId="0" applyFont="1" applyBorder="1" applyAlignment="1">
      <alignment vertical="center" wrapText="1"/>
    </xf>
    <xf numFmtId="0" fontId="16" fillId="0" borderId="0" xfId="0" applyFont="1" applyAlignment="1">
      <alignment vertical="center" wrapText="1"/>
    </xf>
    <xf numFmtId="0" fontId="17" fillId="0" borderId="29" xfId="0" applyFont="1" applyFill="1" applyBorder="1" applyAlignment="1">
      <alignment vertical="center" wrapText="1"/>
    </xf>
    <xf numFmtId="0" fontId="18" fillId="0" borderId="0" xfId="0" applyFont="1" applyAlignment="1">
      <alignment vertical="center" wrapText="1"/>
    </xf>
    <xf numFmtId="0" fontId="8"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7" fillId="5" borderId="32" xfId="0" applyFont="1" applyFill="1" applyBorder="1" applyAlignment="1">
      <alignment horizontal="center" vertical="center"/>
    </xf>
    <xf numFmtId="0" fontId="6" fillId="0" borderId="0" xfId="0" applyNumberFormat="1" applyFont="1" applyBorder="1" applyAlignment="1">
      <alignment horizontal="center"/>
    </xf>
    <xf numFmtId="0" fontId="8" fillId="0" borderId="33" xfId="0" applyFont="1" applyBorder="1" applyAlignment="1">
      <alignment vertical="center" wrapText="1"/>
    </xf>
    <xf numFmtId="0" fontId="0" fillId="0" borderId="31" xfId="0" quotePrefix="1" applyBorder="1" applyAlignment="1">
      <alignment vertical="center" wrapText="1"/>
    </xf>
    <xf numFmtId="0" fontId="19" fillId="0" borderId="0" xfId="0" applyFont="1" applyAlignment="1">
      <alignment vertical="center"/>
    </xf>
    <xf numFmtId="0" fontId="20" fillId="0" borderId="0" xfId="0" applyFont="1"/>
    <xf numFmtId="0" fontId="0" fillId="0" borderId="5" xfId="0" applyBorder="1"/>
    <xf numFmtId="0" fontId="20" fillId="0" borderId="5" xfId="0" applyFont="1" applyBorder="1"/>
    <xf numFmtId="0" fontId="20" fillId="0" borderId="5" xfId="0" applyFont="1" applyBorder="1" applyAlignment="1">
      <alignment wrapText="1"/>
    </xf>
    <xf numFmtId="0" fontId="20" fillId="0" borderId="0" xfId="0" applyFont="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6" fillId="0" borderId="27" xfId="0" applyNumberFormat="1" applyFont="1" applyBorder="1" applyAlignment="1">
      <alignment horizontal="center"/>
    </xf>
    <xf numFmtId="164" fontId="6" fillId="0" borderId="26" xfId="0" applyNumberFormat="1" applyFont="1" applyBorder="1" applyAlignment="1">
      <alignment horizontal="center"/>
    </xf>
    <xf numFmtId="0" fontId="7"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9" fillId="6" borderId="14"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2" fillId="7" borderId="0" xfId="0" applyFont="1" applyFill="1" applyAlignment="1">
      <alignment horizontal="center" vertical="center" wrapText="1"/>
    </xf>
    <xf numFmtId="0" fontId="12"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0"/>
  <sheetViews>
    <sheetView showGridLines="0" tabSelected="1" topLeftCell="F1" zoomScale="70" zoomScaleNormal="70" zoomScalePageLayoutView="140" workbookViewId="0">
      <pane ySplit="9" topLeftCell="A19" activePane="bottomLeft" state="frozen"/>
      <selection pane="bottomLeft" activeCell="J20" sqref="J20"/>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9.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9" t="s">
        <v>21</v>
      </c>
      <c r="D2" s="80"/>
      <c r="F2" s="72" t="s">
        <v>0</v>
      </c>
      <c r="G2" s="73"/>
      <c r="H2" s="42"/>
      <c r="I2" s="42"/>
      <c r="J2" s="16"/>
    </row>
    <row r="3" spans="1:16" ht="15.75" x14ac:dyDescent="0.25">
      <c r="A3" s="1"/>
      <c r="B3" s="4" t="s">
        <v>8</v>
      </c>
      <c r="C3" s="81">
        <v>11</v>
      </c>
      <c r="D3" s="82"/>
      <c r="F3" s="74"/>
      <c r="G3" s="75"/>
      <c r="H3" s="42"/>
      <c r="I3" s="42"/>
      <c r="J3" s="16"/>
    </row>
    <row r="4" spans="1:16" ht="16.5" x14ac:dyDescent="0.3">
      <c r="A4" s="1"/>
      <c r="B4" s="4" t="s">
        <v>54</v>
      </c>
      <c r="C4" s="81" t="s">
        <v>148</v>
      </c>
      <c r="D4" s="82"/>
      <c r="E4" s="5"/>
      <c r="F4" s="41" t="s">
        <v>55</v>
      </c>
      <c r="G4" s="40" t="s">
        <v>56</v>
      </c>
      <c r="H4" s="42"/>
      <c r="I4" s="42"/>
      <c r="J4" s="16"/>
      <c r="K4" s="16"/>
    </row>
    <row r="5" spans="1:16" ht="16.5" thickBot="1" x14ac:dyDescent="0.3">
      <c r="A5" s="1"/>
      <c r="B5" s="6" t="s">
        <v>1</v>
      </c>
      <c r="C5" s="83" t="s">
        <v>147</v>
      </c>
      <c r="D5" s="84"/>
      <c r="E5" s="5"/>
      <c r="F5" s="39" t="str">
        <f>IF(G4="Recurso","Motor del recurso","")</f>
        <v>Motor del recurso</v>
      </c>
      <c r="G5" s="39" t="s">
        <v>160</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161</v>
      </c>
      <c r="D7" s="25" t="s">
        <v>39</v>
      </c>
      <c r="F7" s="1"/>
      <c r="G7" s="1"/>
      <c r="H7" s="1"/>
      <c r="I7" s="1"/>
      <c r="J7" s="16"/>
      <c r="K7" s="16"/>
    </row>
    <row r="8" spans="1:16" s="9" customFormat="1" ht="16.5" thickBot="1" x14ac:dyDescent="0.3">
      <c r="A8" s="10"/>
      <c r="B8" s="10"/>
      <c r="C8" s="10"/>
      <c r="D8" s="11"/>
      <c r="E8" s="11"/>
      <c r="F8" s="76" t="s">
        <v>62</v>
      </c>
      <c r="G8" s="77"/>
      <c r="H8" s="77"/>
      <c r="I8" s="78"/>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383.25" customHeight="1" x14ac:dyDescent="0.25">
      <c r="A10" s="13" t="s">
        <v>142</v>
      </c>
      <c r="B10" s="66" t="s">
        <v>149</v>
      </c>
      <c r="C10" s="22" t="str">
        <f>IF(OR(B10&lt;&gt;"",J10&lt;&gt;""),IF($G$4="Recurso",CONCATENATE($G$4," ",$G$5),$G$4),"")</f>
        <v>Recurso F6</v>
      </c>
      <c r="D10" s="14" t="s">
        <v>145</v>
      </c>
      <c r="E10" s="14" t="s">
        <v>146</v>
      </c>
      <c r="F10" s="14" t="str">
        <f t="shared" ref="F10" si="0">IF(OR(B10&lt;&gt;"",J10&lt;&gt;""),CONCATENATE($C$7,"_",$A10,IF($G$4="Cuaderno de Estudio","_small",CONCATENATE(IF(I10="","","n"),IF(LEFT($G$5,1)="F",".jpg",".png")))),"")</f>
        <v>MA_11_03_REC170_IMG01.jpg</v>
      </c>
      <c r="G10" s="14" t="str">
        <f>IF(F10&lt;&gt;"",IF($G$4="Recurso",IF(LEFT($G$5,1)="M",VLOOKUP($G$5,'Definición técnica de imagenes'!$A$3:$G$17,5,FALSE),IF($G$5="F1",'Definición técnica de imagenes'!$E$15,'Definición técnica de imagenes'!$F$13)),'Definición técnica de imagenes'!$E$16),"")</f>
        <v>800 x 460 px</v>
      </c>
      <c r="H10" s="14" t="str">
        <f t="shared" ref="H10" si="1">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67" t="s">
        <v>162</v>
      </c>
      <c r="K10"/>
    </row>
    <row r="11" spans="1:16" s="12" customFormat="1" ht="409.5" customHeight="1" x14ac:dyDescent="0.25">
      <c r="A11" s="13" t="s">
        <v>150</v>
      </c>
      <c r="B11" s="66" t="s">
        <v>149</v>
      </c>
      <c r="C11" s="22" t="str">
        <f t="shared" ref="C11:C13" si="2">IF(OR(B11&lt;&gt;"",J11&lt;&gt;""),IF($G$4="Recurso",CONCATENATE($G$4," ",$G$5),$G$4),"")</f>
        <v>Recurso F6</v>
      </c>
      <c r="D11" s="14" t="s">
        <v>145</v>
      </c>
      <c r="E11" s="14" t="s">
        <v>146</v>
      </c>
      <c r="F11" s="14" t="str">
        <f t="shared" ref="F11:F13" si="3">IF(OR(B11&lt;&gt;"",J11&lt;&gt;""),CONCATENATE($C$7,"_",$A11,IF($G$4="Cuaderno de Estudio","_small",CONCATENATE(IF(I11="","","n"),IF(LEFT($G$5,1)="F",".jpg",".png")))),"")</f>
        <v>MA_11_03_REC170_IMG02.jpg</v>
      </c>
      <c r="G11" s="14" t="str">
        <f>IF(F11&lt;&gt;"",IF($G$4="Recurso",IF(LEFT($G$5,1)="M",VLOOKUP($G$5,'Definición técnica de imagenes'!$A$3:$G$17,5,FALSE),IF($G$5="F1",'Definición técnica de imagenes'!$E$15,'Definición técnica de imagenes'!$F$13)),'Definición técnica de imagenes'!$E$16),"")</f>
        <v>800 x 460 px</v>
      </c>
      <c r="H11" s="14" t="str">
        <f t="shared" ref="H11:H13" si="4">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69" t="s">
        <v>163</v>
      </c>
      <c r="K11" s="68"/>
    </row>
    <row r="12" spans="1:16" s="12" customFormat="1" ht="409.6" customHeight="1" x14ac:dyDescent="0.25">
      <c r="A12" s="13" t="s">
        <v>151</v>
      </c>
      <c r="B12" s="66" t="s">
        <v>149</v>
      </c>
      <c r="C12" s="22" t="str">
        <f t="shared" si="2"/>
        <v>Recurso F6</v>
      </c>
      <c r="D12" s="14" t="s">
        <v>145</v>
      </c>
      <c r="E12" s="14" t="s">
        <v>146</v>
      </c>
      <c r="F12" s="14" t="str">
        <f t="shared" si="3"/>
        <v>MA_11_03_REC170_IMG03.jpg</v>
      </c>
      <c r="G12" s="14" t="str">
        <f>IF(F12&lt;&gt;"",IF($G$4="Recurso",IF(LEFT($G$5,1)="M",VLOOKUP($G$5,'Definición técnica de imagenes'!$A$3:$G$17,5,FALSE),IF($G$5="F1",'Definición técnica de imagenes'!$E$15,'Definición técnica de imagenes'!$F$13)),'Definición técnica de imagenes'!$E$16),"")</f>
        <v>800 x 460 px</v>
      </c>
      <c r="H12" s="14" t="str">
        <f t="shared" si="4"/>
        <v/>
      </c>
      <c r="I12" s="14" t="str">
        <f>IF(OR(B12&lt;&gt;"",J12&lt;&gt;""),IF($G$4="Recurso",IF(LEFT($G$5,1)="M",IF(VLOOKUP($G$5,'Definición técnica de imagenes'!$A$3:$G$17,6,FALSE)=0,"",VLOOKUP($G$5,'Definición técnica de imagenes'!$A$3:$G$17,6,FALSE)),IF($G$5="F1","","")),'Definición técnica de imagenes'!$F$16),"")</f>
        <v/>
      </c>
      <c r="J12" s="70" t="s">
        <v>164</v>
      </c>
      <c r="K12" s="68"/>
    </row>
    <row r="13" spans="1:16" s="12" customFormat="1" ht="409.6" customHeight="1" x14ac:dyDescent="0.25">
      <c r="A13" s="13" t="s">
        <v>152</v>
      </c>
      <c r="B13" s="66" t="s">
        <v>149</v>
      </c>
      <c r="C13" s="22" t="str">
        <f t="shared" si="2"/>
        <v>Recurso F6</v>
      </c>
      <c r="D13" s="14" t="s">
        <v>145</v>
      </c>
      <c r="E13" s="14" t="s">
        <v>146</v>
      </c>
      <c r="F13" s="14" t="str">
        <f t="shared" si="3"/>
        <v>MA_11_03_REC170_IMG04.jpg</v>
      </c>
      <c r="G13" s="14" t="str">
        <f>IF(F13&lt;&gt;"",IF($G$4="Recurso",IF(LEFT($G$5,1)="M",VLOOKUP($G$5,'Definición técnica de imagenes'!$A$3:$G$17,5,FALSE),IF($G$5="F1",'Definición técnica de imagenes'!$E$15,'Definición técnica de imagenes'!$F$13)),'Definición técnica de imagenes'!$E$16),"")</f>
        <v>800 x 460 px</v>
      </c>
      <c r="H13" s="14" t="str">
        <f t="shared" si="4"/>
        <v/>
      </c>
      <c r="I13" s="14" t="str">
        <f>IF(OR(B13&lt;&gt;"",J13&lt;&gt;""),IF($G$4="Recurso",IF(LEFT($G$5,1)="M",IF(VLOOKUP($G$5,'Definición técnica de imagenes'!$A$3:$G$17,6,FALSE)=0,"",VLOOKUP($G$5,'Definición técnica de imagenes'!$A$3:$G$17,6,FALSE)),IF($G$5="F1","","")),'Definición técnica de imagenes'!$F$16),"")</f>
        <v/>
      </c>
      <c r="J13" s="69" t="s">
        <v>165</v>
      </c>
      <c r="K13" s="68"/>
    </row>
    <row r="14" spans="1:16" s="12" customFormat="1" ht="375.75" customHeight="1" x14ac:dyDescent="0.25">
      <c r="A14" s="13" t="s">
        <v>153</v>
      </c>
      <c r="B14" s="66" t="s">
        <v>149</v>
      </c>
      <c r="C14" s="22" t="str">
        <f t="shared" ref="C14:C15" si="5">IF(OR(B14&lt;&gt;"",J14&lt;&gt;""),IF($G$4="Recurso",CONCATENATE($G$4," ",$G$5),$G$4),"")</f>
        <v>Recurso F6</v>
      </c>
      <c r="D14" s="14" t="s">
        <v>145</v>
      </c>
      <c r="E14" s="14" t="s">
        <v>146</v>
      </c>
      <c r="F14" s="14" t="str">
        <f t="shared" ref="F14:F15" si="6">IF(OR(B14&lt;&gt;"",J14&lt;&gt;""),CONCATENATE($C$7,"_",$A14,IF($G$4="Cuaderno de Estudio","_small",CONCATENATE(IF(I14="","","n"),IF(LEFT($G$5,1)="F",".jpg",".png")))),"")</f>
        <v>MA_11_03_REC170_IMG05.jpg</v>
      </c>
      <c r="G14" s="14" t="str">
        <f>IF(F14&lt;&gt;"",IF($G$4="Recurso",IF(LEFT($G$5,1)="M",VLOOKUP($G$5,'Definición técnica de imagenes'!$A$3:$G$17,5,FALSE),IF($G$5="F1",'Definición técnica de imagenes'!$E$15,'Definición técnica de imagenes'!$F$13)),'Definición técnica de imagenes'!$E$16),"")</f>
        <v>800 x 460 px</v>
      </c>
      <c r="H14" s="14"/>
      <c r="I14" s="14"/>
      <c r="J14" s="69" t="s">
        <v>166</v>
      </c>
      <c r="K14" s="68"/>
    </row>
    <row r="15" spans="1:16" s="12" customFormat="1" ht="409.6" customHeight="1" x14ac:dyDescent="0.25">
      <c r="A15" s="13" t="s">
        <v>154</v>
      </c>
      <c r="B15" s="66" t="s">
        <v>149</v>
      </c>
      <c r="C15" s="22" t="str">
        <f t="shared" si="5"/>
        <v>Recurso F6</v>
      </c>
      <c r="D15" s="14" t="s">
        <v>145</v>
      </c>
      <c r="E15" s="14" t="s">
        <v>146</v>
      </c>
      <c r="F15" s="14" t="str">
        <f t="shared" si="6"/>
        <v>MA_11_03_REC170_IMG06.jpg</v>
      </c>
      <c r="G15" s="14" t="str">
        <f>IF(F15&lt;&gt;"",IF($G$4="Recurso",IF(LEFT($G$5,1)="M",VLOOKUP($G$5,'Definición técnica de imagenes'!$A$3:$G$17,5,FALSE),IF($G$5="F1",'Definición técnica de imagenes'!$E$15,'Definición técnica de imagenes'!$F$13)),'Definición técnica de imagenes'!$E$16),"")</f>
        <v>800 x 460 px</v>
      </c>
      <c r="H15" s="14"/>
      <c r="I15" s="14"/>
      <c r="J15" s="69" t="s">
        <v>167</v>
      </c>
      <c r="K15" s="68"/>
    </row>
    <row r="16" spans="1:16" s="12" customFormat="1" ht="218.25" customHeight="1" x14ac:dyDescent="0.25">
      <c r="A16" s="13" t="s">
        <v>155</v>
      </c>
      <c r="B16" s="66" t="s">
        <v>149</v>
      </c>
      <c r="C16" s="22" t="str">
        <f t="shared" ref="C16:C17" si="7">IF(OR(B16&lt;&gt;"",J16&lt;&gt;""),IF($G$4="Recurso",CONCATENATE($G$4," ",$G$5),$G$4),"")</f>
        <v>Recurso F6</v>
      </c>
      <c r="D16" s="14" t="s">
        <v>145</v>
      </c>
      <c r="E16" s="14" t="s">
        <v>146</v>
      </c>
      <c r="F16" s="14" t="str">
        <f t="shared" ref="F16:F17" si="8">IF(OR(B16&lt;&gt;"",J16&lt;&gt;""),CONCATENATE($C$7,"_",$A16,IF($G$4="Cuaderno de Estudio","_small",CONCATENATE(IF(I16="","","n"),IF(LEFT($G$5,1)="F",".jpg",".png")))),"")</f>
        <v>MA_11_03_REC170_IMG07.jpg</v>
      </c>
      <c r="G16" s="14" t="str">
        <f>IF(F16&lt;&gt;"",IF($G$4="Recurso",IF(LEFT($G$5,1)="M",VLOOKUP($G$5,'Definición técnica de imagenes'!$A$3:$G$17,5,FALSE),IF($G$5="F1",'Definición técnica de imagenes'!$E$15,'Definición técnica de imagenes'!$F$13)),'Definición técnica de imagenes'!$E$16),"")</f>
        <v>800 x 460 px</v>
      </c>
      <c r="H16" s="14"/>
      <c r="I16" s="14"/>
      <c r="J16" s="69" t="s">
        <v>170</v>
      </c>
      <c r="K16" s="15"/>
    </row>
    <row r="17" spans="1:11" s="12" customFormat="1" ht="108.75" customHeight="1" x14ac:dyDescent="0.25">
      <c r="A17" s="13" t="s">
        <v>156</v>
      </c>
      <c r="B17" s="66" t="s">
        <v>149</v>
      </c>
      <c r="C17" s="22" t="str">
        <f t="shared" si="7"/>
        <v>Recurso F6</v>
      </c>
      <c r="D17" s="14" t="s">
        <v>145</v>
      </c>
      <c r="E17" s="14" t="s">
        <v>146</v>
      </c>
      <c r="F17" s="14" t="str">
        <f t="shared" si="8"/>
        <v>MA_11_03_REC170_IMG08.jpg</v>
      </c>
      <c r="G17" s="14" t="str">
        <f>IF(F17&lt;&gt;"",IF($G$4="Recurso",IF(LEFT($G$5,1)="M",VLOOKUP($G$5,'Definición técnica de imagenes'!$A$3:$G$17,5,FALSE),IF($G$5="F1",'Definición técnica de imagenes'!$E$15,'Definición técnica de imagenes'!$F$13)),'Definición técnica de imagenes'!$E$16),"")</f>
        <v>800 x 460 px</v>
      </c>
      <c r="H17" s="14"/>
      <c r="I17" s="14"/>
      <c r="J17" s="67" t="s">
        <v>168</v>
      </c>
      <c r="K17"/>
    </row>
    <row r="18" spans="1:11" s="12" customFormat="1" ht="108.75" customHeight="1" x14ac:dyDescent="0.25">
      <c r="A18" s="13" t="s">
        <v>157</v>
      </c>
      <c r="B18" s="66" t="s">
        <v>149</v>
      </c>
      <c r="C18" s="22" t="str">
        <f t="shared" ref="C18:C20" si="9">IF(OR(B18&lt;&gt;"",J18&lt;&gt;""),IF($G$4="Recurso",CONCATENATE($G$4," ",$G$5),$G$4),"")</f>
        <v>Recurso F6</v>
      </c>
      <c r="D18" s="14" t="s">
        <v>145</v>
      </c>
      <c r="E18" s="14" t="s">
        <v>146</v>
      </c>
      <c r="F18" s="14" t="str">
        <f t="shared" ref="F18:F20" si="10">IF(OR(B18&lt;&gt;"",J18&lt;&gt;""),CONCATENATE($C$7,"_",$A18,IF($G$4="Cuaderno de Estudio","_small",CONCATENATE(IF(I18="","","n"),IF(LEFT($G$5,1)="F",".jpg",".png")))),"")</f>
        <v>MA_11_03_REC170_IMG09.jpg</v>
      </c>
      <c r="G18" s="14" t="str">
        <f>IF(F18&lt;&gt;"",IF($G$4="Recurso",IF(LEFT($G$5,1)="M",VLOOKUP($G$5,'Definición técnica de imagenes'!$A$3:$G$17,5,FALSE),IF($G$5="F1",'Definición técnica de imagenes'!$E$15,'Definición técnica de imagenes'!$F$13)),'Definición técnica de imagenes'!$E$16),"")</f>
        <v>800 x 460 px</v>
      </c>
      <c r="H18" s="14"/>
      <c r="I18" s="14"/>
      <c r="J18" s="71" t="s">
        <v>171</v>
      </c>
      <c r="K18"/>
    </row>
    <row r="19" spans="1:11" s="12" customFormat="1" ht="87" customHeight="1" x14ac:dyDescent="0.25">
      <c r="A19" s="13" t="s">
        <v>158</v>
      </c>
      <c r="B19" s="66" t="s">
        <v>149</v>
      </c>
      <c r="C19" s="22" t="str">
        <f t="shared" si="9"/>
        <v>Recurso F6</v>
      </c>
      <c r="D19" s="14" t="s">
        <v>145</v>
      </c>
      <c r="E19" s="14" t="s">
        <v>146</v>
      </c>
      <c r="F19" s="14" t="str">
        <f t="shared" si="10"/>
        <v>MA_11_03_REC170_IMG10.jpg</v>
      </c>
      <c r="G19" s="14" t="str">
        <f>IF(F19&lt;&gt;"",IF($G$4="Recurso",IF(LEFT($G$5,1)="M",VLOOKUP($G$5,'Definición técnica de imagenes'!$A$3:$G$17,5,FALSE),IF($G$5="F1",'Definición técnica de imagenes'!$E$15,'Definición técnica de imagenes'!$F$13)),'Definición técnica de imagenes'!$E$16),"")</f>
        <v>800 x 460 px</v>
      </c>
      <c r="H19" s="14"/>
      <c r="I19" s="14"/>
      <c r="J19" s="67" t="s">
        <v>169</v>
      </c>
      <c r="K19"/>
    </row>
    <row r="20" spans="1:11" s="12" customFormat="1" ht="91.5" customHeight="1" x14ac:dyDescent="0.25">
      <c r="A20" s="13" t="s">
        <v>159</v>
      </c>
      <c r="B20" s="66" t="s">
        <v>149</v>
      </c>
      <c r="C20" s="22" t="str">
        <f t="shared" si="9"/>
        <v>Recurso F6</v>
      </c>
      <c r="D20" s="14" t="s">
        <v>145</v>
      </c>
      <c r="E20" s="14" t="s">
        <v>146</v>
      </c>
      <c r="F20" s="14" t="str">
        <f t="shared" si="10"/>
        <v>MA_11_03_REC170_IMG11.jpg</v>
      </c>
      <c r="G20" s="14" t="str">
        <f>IF(F20&lt;&gt;"",IF($G$4="Recurso",IF(LEFT($G$5,1)="M",VLOOKUP($G$5,'Definición técnica de imagenes'!$A$3:$G$17,5,FALSE),IF($G$5="F1",'Definición técnica de imagenes'!$E$15,'Definición técnica de imagenes'!$F$13)),'Definición técnica de imagenes'!$E$16),"")</f>
        <v>800 x 460 px</v>
      </c>
      <c r="H20" s="14"/>
      <c r="I20" s="14"/>
      <c r="J20" s="67" t="s">
        <v>172</v>
      </c>
      <c r="K20"/>
    </row>
    <row r="21" spans="1:11" s="12" customFormat="1" ht="91.5" customHeight="1" x14ac:dyDescent="0.25">
      <c r="A21" s="13"/>
      <c r="B21" s="66"/>
      <c r="C21" s="22"/>
      <c r="D21" s="14"/>
      <c r="E21" s="14"/>
      <c r="F21" s="14"/>
      <c r="G21" s="14"/>
      <c r="H21" s="14"/>
      <c r="I21" s="14"/>
      <c r="J21" s="67"/>
      <c r="K21"/>
    </row>
    <row r="22" spans="1:11" s="12" customFormat="1" ht="92.25" customHeight="1" x14ac:dyDescent="0.25">
      <c r="A22" s="13"/>
      <c r="B22" s="66"/>
      <c r="C22" s="22"/>
      <c r="D22" s="14"/>
      <c r="E22" s="14"/>
      <c r="F22" s="14"/>
      <c r="G22" s="14"/>
      <c r="H22" s="14"/>
      <c r="I22" s="14"/>
      <c r="J22" s="67"/>
      <c r="K22"/>
    </row>
    <row r="23" spans="1:11" s="12" customFormat="1" ht="100.5" customHeight="1" x14ac:dyDescent="0.25">
      <c r="A23" s="13"/>
      <c r="B23" s="66"/>
      <c r="C23" s="22"/>
      <c r="D23" s="14"/>
      <c r="E23" s="14"/>
      <c r="F23" s="14"/>
      <c r="G23" s="14"/>
      <c r="H23" s="14"/>
      <c r="I23" s="14"/>
      <c r="J23" s="14"/>
      <c r="K23" s="15"/>
    </row>
    <row r="24" spans="1:11" s="12" customFormat="1" ht="15" x14ac:dyDescent="0.25">
      <c r="A24" s="13"/>
      <c r="B24" s="66"/>
      <c r="C24" s="22"/>
      <c r="D24" s="14"/>
      <c r="E24" s="14"/>
      <c r="F24" s="14"/>
      <c r="G24" s="14"/>
      <c r="H24" s="14"/>
      <c r="I24" s="14"/>
      <c r="J24" s="14"/>
      <c r="K24" s="15"/>
    </row>
    <row r="25" spans="1:11" s="12" customFormat="1" ht="15" x14ac:dyDescent="0.25">
      <c r="A25" s="13"/>
      <c r="B25" s="66"/>
      <c r="C25" s="22"/>
      <c r="D25" s="14"/>
      <c r="E25" s="14"/>
      <c r="F25" s="14"/>
      <c r="G25" s="14"/>
      <c r="H25" s="14"/>
      <c r="I25" s="14"/>
      <c r="J25" s="14"/>
      <c r="K25" s="15"/>
    </row>
    <row r="26" spans="1:11" s="12" customFormat="1" x14ac:dyDescent="0.25">
      <c r="A26" s="13"/>
      <c r="B26" s="22"/>
      <c r="C26" s="22"/>
      <c r="D26" s="14"/>
      <c r="E26" s="14"/>
      <c r="F26" s="14"/>
      <c r="G26" s="14"/>
      <c r="H26" s="14"/>
      <c r="I26" s="14"/>
      <c r="J26" s="14"/>
      <c r="K26" s="15"/>
    </row>
    <row r="27" spans="1:11" s="12" customFormat="1" x14ac:dyDescent="0.25">
      <c r="A27" s="13"/>
      <c r="B27" s="22"/>
      <c r="C27" s="22"/>
      <c r="D27" s="14"/>
      <c r="E27" s="14"/>
      <c r="F27" s="14"/>
      <c r="G27" s="14"/>
      <c r="H27" s="14"/>
      <c r="I27" s="14"/>
      <c r="J27" s="14"/>
      <c r="K27" s="15"/>
    </row>
    <row r="28" spans="1:11" s="12" customFormat="1" x14ac:dyDescent="0.25">
      <c r="A28" s="13"/>
      <c r="B28" s="22"/>
      <c r="C28" s="22"/>
      <c r="D28" s="14"/>
      <c r="E28" s="14"/>
      <c r="F28" s="14"/>
      <c r="G28" s="14"/>
      <c r="H28" s="14"/>
      <c r="I28" s="14"/>
      <c r="J28" s="14"/>
      <c r="K28" s="15"/>
    </row>
    <row r="29" spans="1:11" s="12" customFormat="1" x14ac:dyDescent="0.25">
      <c r="A29" s="13"/>
      <c r="B29" s="22"/>
      <c r="C29" s="22"/>
      <c r="D29" s="14"/>
      <c r="E29" s="14"/>
      <c r="F29" s="14"/>
      <c r="G29" s="14"/>
      <c r="H29" s="14"/>
      <c r="I29" s="14"/>
      <c r="J29" s="14"/>
      <c r="K29" s="15"/>
    </row>
    <row r="30" spans="1:11" s="12" customFormat="1" x14ac:dyDescent="0.25">
      <c r="A30" s="13"/>
      <c r="B30" s="22"/>
      <c r="C30" s="22"/>
      <c r="D30" s="14"/>
      <c r="E30" s="14"/>
      <c r="F30" s="14"/>
      <c r="G30" s="14"/>
      <c r="H30" s="14"/>
      <c r="I30" s="14"/>
      <c r="J30" s="14"/>
      <c r="K30" s="15"/>
    </row>
    <row r="31" spans="1:11" s="12" customFormat="1" x14ac:dyDescent="0.25">
      <c r="A31" s="13"/>
      <c r="B31" s="22"/>
      <c r="C31" s="22"/>
      <c r="D31" s="14"/>
      <c r="E31" s="14"/>
      <c r="F31" s="14"/>
      <c r="G31" s="14"/>
      <c r="H31" s="14"/>
      <c r="I31" s="14"/>
      <c r="J31" s="14"/>
      <c r="K31" s="15"/>
    </row>
    <row r="32" spans="1:11" s="12" customFormat="1" x14ac:dyDescent="0.25">
      <c r="A32" s="13"/>
      <c r="B32" s="22"/>
      <c r="C32" s="22"/>
      <c r="D32" s="14"/>
      <c r="E32" s="14"/>
      <c r="F32" s="14"/>
      <c r="G32" s="14"/>
      <c r="H32" s="14"/>
      <c r="I32" s="14"/>
      <c r="J32" s="14"/>
      <c r="K32" s="15"/>
    </row>
    <row r="33" spans="1:11" s="12" customFormat="1" x14ac:dyDescent="0.25">
      <c r="A33" s="13"/>
      <c r="B33" s="22"/>
      <c r="C33" s="22"/>
      <c r="D33" s="14"/>
      <c r="E33" s="14"/>
      <c r="F33" s="14"/>
      <c r="G33" s="14"/>
      <c r="H33" s="14"/>
      <c r="I33" s="14"/>
      <c r="J33" s="14"/>
      <c r="K33" s="15"/>
    </row>
    <row r="34" spans="1:11" s="12" customFormat="1" x14ac:dyDescent="0.25">
      <c r="A34" s="13"/>
      <c r="B34" s="22"/>
      <c r="C34" s="22"/>
      <c r="D34" s="14"/>
      <c r="E34" s="14"/>
      <c r="F34" s="14"/>
      <c r="G34" s="14"/>
      <c r="H34" s="14"/>
      <c r="I34" s="14"/>
      <c r="J34" s="14"/>
      <c r="K34" s="15"/>
    </row>
    <row r="35" spans="1:11" s="12" customFormat="1" x14ac:dyDescent="0.25">
      <c r="A35" s="13"/>
      <c r="B35" s="22"/>
      <c r="C35" s="22"/>
      <c r="D35" s="14"/>
      <c r="E35" s="14"/>
      <c r="F35" s="14"/>
      <c r="G35" s="14"/>
      <c r="H35" s="14"/>
      <c r="I35" s="14"/>
      <c r="J35" s="14"/>
      <c r="K35" s="15"/>
    </row>
    <row r="36" spans="1:11" s="12" customFormat="1" x14ac:dyDescent="0.25">
      <c r="A36" s="13"/>
      <c r="B36" s="22"/>
      <c r="C36" s="22"/>
      <c r="D36" s="14"/>
      <c r="E36" s="14"/>
      <c r="F36" s="14"/>
      <c r="G36" s="14"/>
      <c r="H36" s="14"/>
      <c r="I36" s="14"/>
      <c r="J36" s="14"/>
      <c r="K36" s="15"/>
    </row>
    <row r="37" spans="1:11" s="12" customFormat="1" x14ac:dyDescent="0.25">
      <c r="A37" s="13"/>
      <c r="B37" s="22"/>
      <c r="C37" s="22"/>
      <c r="D37" s="14"/>
      <c r="E37" s="14"/>
      <c r="F37" s="14"/>
      <c r="G37" s="14"/>
      <c r="H37" s="14"/>
      <c r="I37" s="14"/>
      <c r="J37" s="14"/>
      <c r="K37" s="15"/>
    </row>
    <row r="38" spans="1:11" s="12" customFormat="1" x14ac:dyDescent="0.25">
      <c r="A38" s="13"/>
      <c r="B38" s="13"/>
      <c r="C38" s="13"/>
      <c r="D38" s="14"/>
      <c r="E38" s="14"/>
      <c r="F38" s="14"/>
      <c r="G38" s="14"/>
      <c r="H38" s="14"/>
      <c r="I38" s="14"/>
      <c r="J38" s="14"/>
      <c r="K38" s="15"/>
    </row>
    <row r="39" spans="1:11" s="12" customFormat="1" x14ac:dyDescent="0.25">
      <c r="A39" s="13"/>
      <c r="B39" s="13"/>
      <c r="C39" s="13"/>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t="str">
        <f t="shared" ref="F49:F51" si="11">IF(OR(B49&lt;&gt;"",J49&lt;&gt;""),CONCATENATE($C$7,"_",$A49,IF($G$4="Cuaderno de Estudio","_small",CONCATENATE(IF(I49="","","n"),IF(LEFT($G$5,1)="F",".jpg",".png")))),"")</f>
        <v/>
      </c>
      <c r="G49" s="14" t="str">
        <f>IF(F49&lt;&gt;"",IF($G$4="Recurso",IF(LEFT($G$5,1)="M",VLOOKUP($G$5,'Definición técnica de imagenes'!$A$3:$G$17,5,FALSE),IF($G$5="F1",'Definición técnica de imagenes'!$E$15,'Definición técnica de imagenes'!$F$13)),'Definición técnica de imagenes'!$E$16),"")</f>
        <v/>
      </c>
      <c r="H49" s="14" t="str">
        <f t="shared" ref="H49:H51" si="12">IF(AND(I49&lt;&gt;"",I49&lt;&gt;0),IF(OR(B49&lt;&gt;"",J49&lt;&gt;""),CONCATENATE($C$7,"_",$A49,IF($G$4="Cuaderno de Estudio","_zoom",CONCATENATE("a",IF(LEFT($G$5,1)="F",".jpg",".png")))),""),"")</f>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11"/>
        <v/>
      </c>
      <c r="G50" s="14" t="str">
        <f>IF(F50&lt;&gt;"",IF($G$4="Recurso",IF(LEFT($G$5,1)="M",VLOOKUP($G$5,'Definición técnica de imagenes'!$A$3:$G$17,5,FALSE),IF($G$5="F1",'Definición técnica de imagenes'!$E$15,'Definición técnica de imagenes'!$F$13)),'Definición técnica de imagenes'!$E$16),"")</f>
        <v/>
      </c>
      <c r="H50" s="14" t="str">
        <f t="shared" si="1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1"/>
        <v/>
      </c>
      <c r="G51" s="14" t="str">
        <f>IF(F51&lt;&gt;"",IF($G$4="Recurso",IF(LEFT($G$5,1)="M",VLOOKUP($G$5,'Definición técnica de imagenes'!$A$3:$G$17,5,FALSE),IF($G$5="F1",'Definición técnica de imagenes'!$E$15,'Definición técnica de imagenes'!$F$13)),'Definición técnica de imagenes'!$E$16),"")</f>
        <v/>
      </c>
      <c r="H51" s="14" t="str">
        <f t="shared" si="1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ref="F52:F70" si="13">IF(OR(B52&lt;&gt;"",J52&lt;&gt;""),CONCATENATE($C$7,"_",$A52,IF($G$4="Cuaderno de Estudio","_small",CONCATENATE(IF(I52="","","n"),IF(LEFT($G$5,1)="F",".jpg",".png")))),"")</f>
        <v/>
      </c>
      <c r="G52" s="14" t="str">
        <f>IF(F52&lt;&gt;"",IF($G$4="Recurso",IF(LEFT($G$5,1)="M",VLOOKUP($G$5,'Definición técnica de imagenes'!$A$3:$G$17,5,FALSE),IF($G$5="F1",'Definición técnica de imagenes'!$E$15,'Definición técnica de imagenes'!$F$13)),'Definición técnica de imagenes'!$E$16),"")</f>
        <v/>
      </c>
      <c r="H52" s="14" t="str">
        <f t="shared" ref="H52:H70" si="14">IF(AND(I52&lt;&gt;"",I52&lt;&gt;0),IF(OR(B52&lt;&gt;"",J52&lt;&gt;""),CONCATENATE($C$7,"_",$A52,IF($G$4="Cuaderno de Estudio","_zoom",CONCATENATE("a",IF(LEFT($G$5,1)="F",".jpg",".png")))),""),"")</f>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3"/>
        <v/>
      </c>
      <c r="G53" s="14" t="str">
        <f>IF(F53&lt;&gt;"",IF($G$4="Recurso",IF(LEFT($G$5,1)="M",VLOOKUP($G$5,'Definición técnica de imagenes'!$A$3:$G$17,5,FALSE),IF($G$5="F1",'Definición técnica de imagenes'!$E$15,'Definición técnica de imagenes'!$F$13)),'Definición técnica de imagenes'!$E$16),"")</f>
        <v/>
      </c>
      <c r="H53" s="14" t="str">
        <f t="shared" si="14"/>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13"/>
        <v/>
      </c>
      <c r="G54" s="14" t="str">
        <f>IF(F54&lt;&gt;"",IF($G$4="Recurso",IF(LEFT($G$5,1)="M",VLOOKUP($G$5,'Definición técnica de imagenes'!$A$3:$G$17,5,FALSE),IF($G$5="F1",'Definición técnica de imagenes'!$E$15,'Definición técnica de imagenes'!$F$13)),'Definición técnica de imagenes'!$E$16),"")</f>
        <v/>
      </c>
      <c r="H54" s="14" t="str">
        <f t="shared" si="14"/>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3"/>
        <v/>
      </c>
      <c r="G55" s="14" t="str">
        <f>IF(F55&lt;&gt;"",IF($G$4="Recurso",IF(LEFT($G$5,1)="M",VLOOKUP($G$5,'Definición técnica de imagenes'!$A$3:$G$17,5,FALSE),IF($G$5="F1",'Definición técnica de imagenes'!$E$15,'Definición técnica de imagenes'!$F$13)),'Definición técnica de imagenes'!$E$16),"")</f>
        <v/>
      </c>
      <c r="H55" s="14" t="str">
        <f t="shared" si="14"/>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3"/>
        <v/>
      </c>
      <c r="G56" s="14" t="str">
        <f>IF(F56&lt;&gt;"",IF($G$4="Recurso",IF(LEFT($G$5,1)="M",VLOOKUP($G$5,'Definición técnica de imagenes'!$A$3:$G$17,5,FALSE),IF($G$5="F1",'Definición técnica de imagenes'!$E$15,'Definición técnica de imagenes'!$F$13)),'Definición técnica de imagenes'!$E$16),"")</f>
        <v/>
      </c>
      <c r="H56" s="14" t="str">
        <f t="shared" si="14"/>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3"/>
        <v/>
      </c>
      <c r="G57" s="14" t="str">
        <f>IF(F57&lt;&gt;"",IF($G$4="Recurso",IF(LEFT($G$5,1)="M",VLOOKUP($G$5,'Definición técnica de imagenes'!$A$3:$G$17,5,FALSE),IF($G$5="F1",'Definición técnica de imagenes'!$E$15,'Definición técnica de imagenes'!$F$13)),'Definición técnica de imagenes'!$E$16),"")</f>
        <v/>
      </c>
      <c r="H57" s="14" t="str">
        <f t="shared" si="14"/>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3"/>
        <v/>
      </c>
      <c r="G58" s="14" t="str">
        <f>IF(F58&lt;&gt;"",IF($G$4="Recurso",IF(LEFT($G$5,1)="M",VLOOKUP($G$5,'Definición técnica de imagenes'!$A$3:$G$17,5,FALSE),IF($G$5="F1",'Definición técnica de imagenes'!$E$15,'Definición técnica de imagenes'!$F$13)),'Definición técnica de imagenes'!$E$16),"")</f>
        <v/>
      </c>
      <c r="H58" s="14" t="str">
        <f t="shared" si="14"/>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3"/>
        <v/>
      </c>
      <c r="G59" s="14" t="str">
        <f>IF(F59&lt;&gt;"",IF($G$4="Recurso",IF(LEFT($G$5,1)="M",VLOOKUP($G$5,'Definición técnica de imagenes'!$A$3:$G$17,5,FALSE),IF($G$5="F1",'Definición técnica de imagenes'!$E$15,'Definición técnica de imagenes'!$F$13)),'Definición técnica de imagenes'!$E$16),"")</f>
        <v/>
      </c>
      <c r="H59" s="14" t="str">
        <f t="shared" si="14"/>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3"/>
        <v/>
      </c>
      <c r="G60" s="14" t="str">
        <f>IF(F60&lt;&gt;"",IF($G$4="Recurso",IF(LEFT($G$5,1)="M",VLOOKUP($G$5,'Definición técnica de imagenes'!$A$3:$G$17,5,FALSE),IF($G$5="F1",'Definición técnica de imagenes'!$E$15,'Definición técnica de imagenes'!$F$13)),'Definición técnica de imagenes'!$E$16),"")</f>
        <v/>
      </c>
      <c r="H60" s="14" t="str">
        <f t="shared" si="14"/>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3"/>
        <v/>
      </c>
      <c r="G61" s="14" t="str">
        <f>IF(F61&lt;&gt;"",IF($G$4="Recurso",IF(LEFT($G$5,1)="M",VLOOKUP($G$5,'Definición técnica de imagenes'!$A$3:$G$17,5,FALSE),IF($G$5="F1",'Definición técnica de imagenes'!$E$15,'Definición técnica de imagenes'!$F$13)),'Definición técnica de imagenes'!$E$16),"")</f>
        <v/>
      </c>
      <c r="H61" s="14" t="str">
        <f t="shared" si="14"/>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3"/>
        <v/>
      </c>
      <c r="G62" s="14" t="str">
        <f>IF(F62&lt;&gt;"",IF($G$4="Recurso",IF(LEFT($G$5,1)="M",VLOOKUP($G$5,'Definición técnica de imagenes'!$A$3:$G$17,5,FALSE),IF($G$5="F1",'Definición técnica de imagenes'!$E$15,'Definición técnica de imagenes'!$F$13)),'Definición técnica de imagenes'!$E$16),"")</f>
        <v/>
      </c>
      <c r="H62" s="14" t="str">
        <f t="shared" si="14"/>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3"/>
        <v/>
      </c>
      <c r="G63" s="14" t="str">
        <f>IF(F63&lt;&gt;"",IF($G$4="Recurso",IF(LEFT($G$5,1)="M",VLOOKUP($G$5,'Definición técnica de imagenes'!$A$3:$G$17,5,FALSE),IF($G$5="F1",'Definición técnica de imagenes'!$E$15,'Definición técnica de imagenes'!$F$13)),'Definición técnica de imagenes'!$E$16),"")</f>
        <v/>
      </c>
      <c r="H63" s="14" t="str">
        <f t="shared" si="14"/>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3"/>
        <v/>
      </c>
      <c r="G64" s="14" t="str">
        <f>IF(F64&lt;&gt;"",IF($G$4="Recurso",IF(LEFT($G$5,1)="M",VLOOKUP($G$5,'Definición técnica de imagenes'!$A$3:$G$17,5,FALSE),IF($G$5="F1",'Definición técnica de imagenes'!$E$15,'Definición técnica de imagenes'!$F$13)),'Definición técnica de imagenes'!$E$16),"")</f>
        <v/>
      </c>
      <c r="H64" s="14" t="str">
        <f t="shared" si="14"/>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3"/>
        <v/>
      </c>
      <c r="G65" s="14" t="str">
        <f>IF(F65&lt;&gt;"",IF($G$4="Recurso",IF(LEFT($G$5,1)="M",VLOOKUP($G$5,'Definición técnica de imagenes'!$A$3:$G$17,5,FALSE),IF($G$5="F1",'Definición técnica de imagenes'!$E$15,'Definición técnica de imagenes'!$F$13)),'Definición técnica de imagenes'!$E$16),"")</f>
        <v/>
      </c>
      <c r="H65" s="14" t="str">
        <f t="shared" si="14"/>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3"/>
        <v/>
      </c>
      <c r="G66" s="14" t="str">
        <f>IF(F66&lt;&gt;"",IF($G$4="Recurso",IF(LEFT($G$5,1)="M",VLOOKUP($G$5,'Definición técnica de imagenes'!$A$3:$G$17,5,FALSE),IF($G$5="F1",'Definición técnica de imagenes'!$E$15,'Definición técnica de imagenes'!$F$13)),'Definición técnica de imagenes'!$E$16),"")</f>
        <v/>
      </c>
      <c r="H66" s="14" t="str">
        <f t="shared" si="14"/>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3"/>
        <v/>
      </c>
      <c r="G67" s="14" t="str">
        <f>IF(F67&lt;&gt;"",IF($G$4="Recurso",IF(LEFT($G$5,1)="M",VLOOKUP($G$5,'Definición técnica de imagenes'!$A$3:$G$17,5,FALSE),IF($G$5="F1",'Definición técnica de imagenes'!$E$15,'Definición técnica de imagenes'!$F$13)),'Definición técnica de imagenes'!$E$16),"")</f>
        <v/>
      </c>
      <c r="H67" s="14" t="str">
        <f t="shared" si="14"/>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3"/>
        <v/>
      </c>
      <c r="G68" s="14" t="str">
        <f>IF(F68&lt;&gt;"",IF($G$4="Recurso",IF(LEFT($G$5,1)="M",VLOOKUP($G$5,'Definición técnica de imagenes'!$A$3:$G$17,5,FALSE),IF($G$5="F1",'Definición técnica de imagenes'!$E$15,'Definición técnica de imagenes'!$F$13)),'Definición técnica de imagenes'!$E$16),"")</f>
        <v/>
      </c>
      <c r="H68" s="14" t="str">
        <f t="shared" si="14"/>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3"/>
        <v/>
      </c>
      <c r="G69" s="14" t="str">
        <f>IF(F69&lt;&gt;"",IF($G$4="Recurso",IF(LEFT($G$5,1)="M",VLOOKUP($G$5,'Definición técnica de imagenes'!$A$3:$G$17,5,FALSE),IF($G$5="F1",'Definición técnica de imagenes'!$E$15,'Definición técnica de imagenes'!$F$13)),'Definición técnica de imagenes'!$E$16),"")</f>
        <v/>
      </c>
      <c r="H69" s="14" t="str">
        <f t="shared" si="14"/>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3"/>
        <v/>
      </c>
      <c r="G70" s="14" t="str">
        <f>IF(F70&lt;&gt;"",IF($G$4="Recurso",IF(LEFT($G$5,1)="M",VLOOKUP($G$5,'Definición técnica de imagenes'!$A$3:$G$17,5,FALSE),IF($G$5="F1",'Definición técnica de imagenes'!$E$15,'Definición técnica de imagenes'!$F$13)),'Definición técnica de imagenes'!$E$16),"")</f>
        <v/>
      </c>
      <c r="H70" s="14" t="str">
        <f t="shared" si="14"/>
        <v/>
      </c>
      <c r="I70" s="14" t="str">
        <f>IF(OR(B70&lt;&gt;"",J70&lt;&gt;""),IF($G$4="Recurso",IF(LEFT($G$5,1)="M",IF(VLOOKUP($G$5,'Definición técnica de imagenes'!$A$3:$G$17,6,FALSE)=0,"",VLOOKUP($G$5,'Definición técnica de imagenes'!$A$3:$G$17,6,FALSE)),IF($G$5="F1","","")),'Definición técnica de imagenes'!$F$16),"")</f>
        <v/>
      </c>
      <c r="J70" s="14"/>
      <c r="K7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0">
      <formula1>"Vertical,Horizontal"</formula1>
    </dataValidation>
    <dataValidation type="list" allowBlank="1" showInputMessage="1" showErrorMessage="1" sqref="D10:D70">
      <formula1>"Ilustración,Fotografía"</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7" t="s">
        <v>38</v>
      </c>
      <c r="B1" s="88"/>
      <c r="C1" s="88"/>
      <c r="D1" s="88"/>
      <c r="E1" s="88"/>
      <c r="F1" s="89"/>
    </row>
    <row r="2" spans="1:11" x14ac:dyDescent="0.25">
      <c r="A2" s="32" t="s">
        <v>42</v>
      </c>
      <c r="B2" s="33"/>
      <c r="C2" s="90" t="s">
        <v>13</v>
      </c>
      <c r="D2" s="91"/>
      <c r="E2" s="92"/>
      <c r="F2" s="34"/>
    </row>
    <row r="3" spans="1:11" ht="63" x14ac:dyDescent="0.25">
      <c r="A3" s="35" t="s">
        <v>43</v>
      </c>
      <c r="B3" s="33"/>
      <c r="C3" s="96" t="s">
        <v>14</v>
      </c>
      <c r="D3" s="97"/>
      <c r="E3" s="98"/>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9" t="str">
        <f>CONCATENATE(H21,"_",I21,"_",J21,"_CO")</f>
        <v>MA_11_01_CO</v>
      </c>
      <c r="E5" s="100"/>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5" t="str">
        <f>CONCATENATE("SolicitudGrafica_",D5,".xls")</f>
        <v>SolicitudGrafica_MA_11_01_CO.xls</v>
      </c>
      <c r="E7" s="85"/>
      <c r="F7" s="86"/>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7" t="s">
        <v>41</v>
      </c>
      <c r="B13" s="88"/>
      <c r="C13" s="88"/>
      <c r="D13" s="88"/>
      <c r="E13" s="88"/>
      <c r="F13" s="89"/>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90" t="s">
        <v>49</v>
      </c>
      <c r="D15" s="91"/>
      <c r="E15" s="91"/>
      <c r="F15" s="92"/>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3" t="str">
        <f>CONCATENATE(H21,"_",I21,"_",J21,"_",K45)</f>
        <v>MA_11_01_REC10</v>
      </c>
      <c r="E17" s="94"/>
      <c r="F17" s="95"/>
      <c r="J17" s="24">
        <v>14</v>
      </c>
      <c r="K17" s="24">
        <v>14</v>
      </c>
    </row>
    <row r="18" spans="1:11" ht="79.5" thickBot="1" x14ac:dyDescent="0.3">
      <c r="A18" s="35" t="s">
        <v>48</v>
      </c>
      <c r="B18" s="33"/>
      <c r="C18" s="64" t="s">
        <v>128</v>
      </c>
      <c r="D18" s="85" t="str">
        <f>CONCATENATE("SolicitudGrafica_",D17,".xls")</f>
        <v>SolicitudGrafica_MA_11_01_REC10.xls</v>
      </c>
      <c r="E18" s="85"/>
      <c r="F18" s="86"/>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101" t="s">
        <v>56</v>
      </c>
      <c r="B1" s="101" t="s">
        <v>63</v>
      </c>
      <c r="C1" s="101" t="s">
        <v>64</v>
      </c>
      <c r="D1" s="101" t="s">
        <v>5</v>
      </c>
      <c r="E1" s="101" t="s">
        <v>65</v>
      </c>
      <c r="F1" s="101" t="s">
        <v>66</v>
      </c>
      <c r="G1" s="101" t="s">
        <v>67</v>
      </c>
      <c r="H1" s="102" t="s">
        <v>68</v>
      </c>
      <c r="I1" s="102"/>
      <c r="J1" s="102"/>
    </row>
    <row r="2" spans="1:11" x14ac:dyDescent="0.25">
      <c r="A2" s="101"/>
      <c r="B2" s="101"/>
      <c r="C2" s="101"/>
      <c r="D2" s="101"/>
      <c r="E2" s="101"/>
      <c r="F2" s="101"/>
      <c r="G2" s="101"/>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2015-06-12T04:54:46Z</dcterms:modified>
</cp:coreProperties>
</file>