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Repositorio_MA_07\MA_07_02_CO\MA_07_02_CO_primera_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5" i="1" l="1"/>
  <c r="C26" i="1"/>
  <c r="C27" i="1"/>
  <c r="C28" i="1"/>
  <c r="C29" i="1"/>
  <c r="C24" i="1"/>
  <c r="C23"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<sst xmlns="http://schemas.openxmlformats.org/spreadsheetml/2006/main" count="239" uniqueCount="150">
  <si>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</si>
  <si>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</si>
  <si>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</si>
  <si>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</si>
  <si>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</si>
  <si>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</si>
  <si>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</si>
  <si>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</si>
  <si>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</si>
  <si>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</si>
  <si>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</si>
  <si>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</si>
  <si>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</si>
  <si>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</si>
  <si>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</si>
  <si>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</si>
  <si>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</si>
  <si>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</si>
  <si>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</si>
  <si>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</si>
  <si>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</si>
  <si>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</si>
  <si>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</si>
  <si>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</si>
  <si>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</si>
  <si>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</si>
  <si>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</si>
  <si>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</si>
  <si>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</si>
  <si>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</si>
  <si>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</si>
  <si>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</si>
  <si>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</si>
  <si>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</si>
  <si>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</si>
  <si>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</si>
  <si>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</si>
  <si>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</si>
  <si>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</si>
  <si>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</si>
  <si>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</si>
  <si>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</si>
  <si>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</si>
  <si>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</si>
  <si>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</si>
  <si>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</si>
  <si>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</si>
  <si>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</si>
  <si>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</si>
  <si>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</si>
  <si>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</si>
  <si>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</si>
  <si>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</si>
  <si>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</si>
  <si>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</si>
  <si>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</si>
  <si>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</si>
  <si>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</si>
  <si>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</si>
  <si>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</si>
  <si>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</si>
  <si>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</si>
  <si>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</si>
  <si>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</si>
  <si>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</si>
  <si>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</si>
  <si>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</si>
  <si>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</si>
  <si>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</si>
  <si>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</si>
  <si>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</si>
  <si>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</si>
  <si>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</si>
  <si>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</si>
  <si>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</si>
  <si>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</si>
  <si>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</si>
  <si>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</si>
  <si>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</si>
  <si>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</si>
  <si>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</si>
  <si>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</si>
  <si>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</si>
  <si>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</si>
  <si>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</si>
  <si>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</si>
  <si>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</si>
  <si>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</si>
  <si>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</si>
  <si>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</si>
  <si>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</si>
  <si>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</si>
  <si>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</si>
  <si>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</si>
  <si>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</si>
  <si>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</si>
  <si>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</si>
  <si>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</si>
  <si>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</si>
  <si>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</si>
  <si>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</si>
  <si>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</si>
  <si>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</si>
  <si>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</si>
  <si>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</si>
  <si>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</si>
  <si>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</si>
  <si>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</si>
  <si>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</si>
  <si>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</si>
  <si>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</si>
  <si>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</si>
  <si>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</si>
  <si>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</si>
  <si>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</si>
  <si>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</si>
  <si>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</si>
  <si>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</si>
  <si>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</si>
  <si>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</si>
  <si>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</si>
  <si>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</si>
  <si>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</si>
  <si>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</si>
  <si>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</si>
  <si>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</si>
  <si>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</si>
  <si>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</si>
  <si>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</si>
  <si>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</si>
  <si>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</si>
  <si>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</si>
  <si>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</si>
  <si>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</si>
  <si>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</si>
  <si>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</si>
  <si>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</si>
  <si>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</si>
  <si>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</si>
  <si>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</si>
  <si>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</si>
  <si>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</si>
  <si>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</si>
  <si>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</si>
  <si>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</si>
  <si>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Diana Shirley Velásquez Rojas</t>
  </si>
  <si>
    <t>MA_07_02_CO_REC10</t>
  </si>
  <si>
    <t>F1</t>
  </si>
  <si>
    <t>Ver observaciones</t>
  </si>
  <si>
    <t>Las operaciones con números enteros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</si>
</sst>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14" fillId="0" borderId="5" xfId="0" applyFont="1" applyBorder="1" applyAlignment="1">
      <alignment horizontal="left" wrapText="1"/>
    </xf>
    <xf numFmtId="0" fontId="14" fillId="0" borderId="5" xfId="0" applyFont="1" applyBorder="1" applyAlignment="1">
      <alignment horizontal="left" vertical="center" wrapText="1"/>
    </xf>
    <xf numFmtId="0" fontId="14" fillId="0" borderId="5" xfId="0" applyFont="1" applyFill="1" applyBorder="1" applyAlignment="1">
      <alignment horizontal="left" vertical="center" wrapText="1"/>
    </xf>
    <xf numFmtId="0" fontId="22" fillId="0" borderId="5" xfId="0" applyFont="1" applyBorder="1" applyAlignment="1">
      <alignment horizontal="left" wrapText="1"/>
    </xf>
    <xf numFmtId="1" fontId="9" fillId="0" borderId="5" xfId="0" quotePrefix="1" applyNumberFormat="1" applyFont="1" applyFill="1" applyBorder="1" applyAlignment="1">
      <alignment horizontal="left" vertical="center" wrapText="1"/>
    </xf>
    <xf numFmtId="1" fontId="9" fillId="0"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619125</xdr:colOff>
          <xdr:row>9</xdr:row>
          <xdr:rowOff>114300</xdr:rowOff>
        </xdr:from>
        <xdr:to>
          <xdr:col>10</xdr:col>
          <xdr:colOff>4038600</xdr:colOff>
          <xdr:row>9</xdr:row>
          <xdr:rowOff>1866900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228600</xdr:colOff>
      <xdr:row>10</xdr:row>
      <xdr:rowOff>1466850</xdr:rowOff>
    </xdr:from>
    <xdr:to>
      <xdr:col>10</xdr:col>
      <xdr:colOff>5817333</xdr:colOff>
      <xdr:row>10</xdr:row>
      <xdr:rowOff>2400300</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11600" y="5600700"/>
          <a:ext cx="5588733"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114301</xdr:colOff>
      <xdr:row>11</xdr:row>
      <xdr:rowOff>952500</xdr:rowOff>
    </xdr:from>
    <xdr:to>
      <xdr:col>11</xdr:col>
      <xdr:colOff>2915</xdr:colOff>
      <xdr:row>11</xdr:row>
      <xdr:rowOff>1962150</xdr:rowOff>
    </xdr:to>
    <xdr:pic>
      <xdr:nvPicPr>
        <xdr:cNvPr id="6" name="Imagen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97301" y="8267700"/>
          <a:ext cx="5832214"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12</xdr:row>
      <xdr:rowOff>1162050</xdr:rowOff>
    </xdr:from>
    <xdr:to>
      <xdr:col>10</xdr:col>
      <xdr:colOff>5795596</xdr:colOff>
      <xdr:row>12</xdr:row>
      <xdr:rowOff>2038350</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516350" y="11658600"/>
          <a:ext cx="5662246"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171450</xdr:colOff>
      <xdr:row>13</xdr:row>
      <xdr:rowOff>952500</xdr:rowOff>
    </xdr:from>
    <xdr:to>
      <xdr:col>10</xdr:col>
      <xdr:colOff>5783132</xdr:colOff>
      <xdr:row>13</xdr:row>
      <xdr:rowOff>1885950</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54450" y="14630400"/>
          <a:ext cx="5611682"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152400</xdr:colOff>
      <xdr:row>14</xdr:row>
      <xdr:rowOff>1066800</xdr:rowOff>
    </xdr:from>
    <xdr:to>
      <xdr:col>10</xdr:col>
      <xdr:colOff>5771002</xdr:colOff>
      <xdr:row>14</xdr:row>
      <xdr:rowOff>1981200</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5400" y="17926050"/>
          <a:ext cx="5618602"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209550</xdr:colOff>
      <xdr:row>15</xdr:row>
      <xdr:rowOff>1009650</xdr:rowOff>
    </xdr:from>
    <xdr:to>
      <xdr:col>10</xdr:col>
      <xdr:colOff>5791200</xdr:colOff>
      <xdr:row>15</xdr:row>
      <xdr:rowOff>2121576</xdr:rowOff>
    </xdr:to>
    <xdr:pic>
      <xdr:nvPicPr>
        <xdr:cNvPr id="10" name="Imagen 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92550" y="21050250"/>
          <a:ext cx="5581650" cy="1111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171450</xdr:colOff>
      <xdr:row>16</xdr:row>
      <xdr:rowOff>1047750</xdr:rowOff>
    </xdr:from>
    <xdr:to>
      <xdr:col>10</xdr:col>
      <xdr:colOff>5681417</xdr:colOff>
      <xdr:row>16</xdr:row>
      <xdr:rowOff>2114550</xdr:rowOff>
    </xdr:to>
    <xdr:pic>
      <xdr:nvPicPr>
        <xdr:cNvPr id="11" name="Imagen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554450" y="24269700"/>
          <a:ext cx="5509967"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17</xdr:row>
      <xdr:rowOff>1200150</xdr:rowOff>
    </xdr:from>
    <xdr:to>
      <xdr:col>10</xdr:col>
      <xdr:colOff>5738446</xdr:colOff>
      <xdr:row>17</xdr:row>
      <xdr:rowOff>2057400</xdr:rowOff>
    </xdr:to>
    <xdr:pic>
      <xdr:nvPicPr>
        <xdr:cNvPr id="12" name="Imagen 1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16350" y="27603450"/>
          <a:ext cx="5605096"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57149</xdr:colOff>
      <xdr:row>18</xdr:row>
      <xdr:rowOff>1276350</xdr:rowOff>
    </xdr:from>
    <xdr:to>
      <xdr:col>10</xdr:col>
      <xdr:colOff>5771684</xdr:colOff>
      <xdr:row>18</xdr:row>
      <xdr:rowOff>2209800</xdr:rowOff>
    </xdr:to>
    <xdr:pic>
      <xdr:nvPicPr>
        <xdr:cNvPr id="13" name="Imagen 1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440149" y="30861000"/>
          <a:ext cx="5714535" cy="93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95250</xdr:colOff>
      <xdr:row>19</xdr:row>
      <xdr:rowOff>990600</xdr:rowOff>
    </xdr:from>
    <xdr:to>
      <xdr:col>10</xdr:col>
      <xdr:colOff>5753100</xdr:colOff>
      <xdr:row>19</xdr:row>
      <xdr:rowOff>2115353</xdr:rowOff>
    </xdr:to>
    <xdr:pic>
      <xdr:nvPicPr>
        <xdr:cNvPr id="14" name="Imagen 1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78250" y="33756600"/>
          <a:ext cx="5657850" cy="11247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114300</xdr:colOff>
      <xdr:row>20</xdr:row>
      <xdr:rowOff>1390650</xdr:rowOff>
    </xdr:from>
    <xdr:to>
      <xdr:col>10</xdr:col>
      <xdr:colOff>5743832</xdr:colOff>
      <xdr:row>20</xdr:row>
      <xdr:rowOff>2228850</xdr:rowOff>
    </xdr:to>
    <xdr:pic>
      <xdr:nvPicPr>
        <xdr:cNvPr id="15" name="Imagen 1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497300" y="37338000"/>
          <a:ext cx="5629532"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57149</xdr:colOff>
      <xdr:row>21</xdr:row>
      <xdr:rowOff>1104900</xdr:rowOff>
    </xdr:from>
    <xdr:to>
      <xdr:col>10</xdr:col>
      <xdr:colOff>5724648</xdr:colOff>
      <xdr:row>21</xdr:row>
      <xdr:rowOff>1981200</xdr:rowOff>
    </xdr:to>
    <xdr:pic>
      <xdr:nvPicPr>
        <xdr:cNvPr id="16" name="Imagen 15"/>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40149" y="40233600"/>
          <a:ext cx="5667499" cy="87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114299</xdr:colOff>
      <xdr:row>22</xdr:row>
      <xdr:rowOff>1200150</xdr:rowOff>
    </xdr:from>
    <xdr:to>
      <xdr:col>10</xdr:col>
      <xdr:colOff>5800446</xdr:colOff>
      <xdr:row>22</xdr:row>
      <xdr:rowOff>2362200</xdr:rowOff>
    </xdr:to>
    <xdr:pic>
      <xdr:nvPicPr>
        <xdr:cNvPr id="17" name="Imagen 16"/>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497299" y="43510200"/>
          <a:ext cx="5686147"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152400</xdr:colOff>
      <xdr:row>23</xdr:row>
      <xdr:rowOff>1162050</xdr:rowOff>
    </xdr:from>
    <xdr:to>
      <xdr:col>10</xdr:col>
      <xdr:colOff>5772150</xdr:colOff>
      <xdr:row>23</xdr:row>
      <xdr:rowOff>2188952</xdr:rowOff>
    </xdr:to>
    <xdr:pic>
      <xdr:nvPicPr>
        <xdr:cNvPr id="18" name="Imagen 1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535400" y="46653450"/>
          <a:ext cx="5619750" cy="1026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152400</xdr:colOff>
      <xdr:row>24</xdr:row>
      <xdr:rowOff>1181100</xdr:rowOff>
    </xdr:from>
    <xdr:to>
      <xdr:col>10</xdr:col>
      <xdr:colOff>5772150</xdr:colOff>
      <xdr:row>24</xdr:row>
      <xdr:rowOff>2213070</xdr:rowOff>
    </xdr:to>
    <xdr:pic>
      <xdr:nvPicPr>
        <xdr:cNvPr id="19" name="Imagen 18"/>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35400" y="49853850"/>
          <a:ext cx="5619750" cy="1031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25</xdr:row>
      <xdr:rowOff>1257299</xdr:rowOff>
    </xdr:from>
    <xdr:to>
      <xdr:col>10</xdr:col>
      <xdr:colOff>5772150</xdr:colOff>
      <xdr:row>25</xdr:row>
      <xdr:rowOff>2280468</xdr:rowOff>
    </xdr:to>
    <xdr:pic>
      <xdr:nvPicPr>
        <xdr:cNvPr id="20" name="Imagen 19"/>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516350" y="53111399"/>
          <a:ext cx="5638800" cy="1023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114299</xdr:colOff>
      <xdr:row>26</xdr:row>
      <xdr:rowOff>1314450</xdr:rowOff>
    </xdr:from>
    <xdr:to>
      <xdr:col>10</xdr:col>
      <xdr:colOff>5850564</xdr:colOff>
      <xdr:row>26</xdr:row>
      <xdr:rowOff>2305050</xdr:rowOff>
    </xdr:to>
    <xdr:pic>
      <xdr:nvPicPr>
        <xdr:cNvPr id="21" name="Imagen 20"/>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97299" y="56349900"/>
          <a:ext cx="5736265"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133350</xdr:colOff>
      <xdr:row>27</xdr:row>
      <xdr:rowOff>1047750</xdr:rowOff>
    </xdr:from>
    <xdr:to>
      <xdr:col>10</xdr:col>
      <xdr:colOff>5871210</xdr:colOff>
      <xdr:row>27</xdr:row>
      <xdr:rowOff>2133600</xdr:rowOff>
    </xdr:to>
    <xdr:pic>
      <xdr:nvPicPr>
        <xdr:cNvPr id="22" name="Imagen 21"/>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516350" y="59264550"/>
          <a:ext cx="573786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tabSelected="1" zoomScale="50" zoomScaleNormal="50" zoomScaleSheetLayoutView="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8"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129</v>
      </c>
      <c r="C2" s="90" t="s">
        <v>21</v>
      </c>
      <c r="D2" s="91"/>
      <c r="F2" s="83" t="s">
        <v>0</v>
      </c>
      <c r="G2" s="84"/>
      <c r="H2" s="52"/>
      <c r="I2" s="52"/>
      <c r="J2" s="16"/>
    </row>
    <row r="3" spans="1:16" ht="15.75" x14ac:dyDescent="0.25">
      <c r="A3" s="1"/>
      <c r="B3" s="4" t="s">
        <v>8</v>
      </c>
      <c r="C3" s="92">
        <v>7</v>
      </c>
      <c r="D3" s="93"/>
      <c r="F3" s="85">
        <v>42137</v>
      </c>
      <c r="G3" s="86"/>
      <c r="H3" s="52"/>
      <c r="I3" s="52"/>
      <c r="J3" s="16"/>
    </row>
    <row r="4" spans="1:16" ht="16.5" x14ac:dyDescent="0.3">
      <c r="A4" s="1"/>
      <c r="B4" s="4" t="s">
        <v>54</v>
      </c>
      <c r="C4" s="92" t="s">
        <v>149</v>
      </c>
      <c r="D4" s="93"/>
      <c r="E4" s="5"/>
      <c r="F4" s="51" t="s">
        <v>55</v>
      </c>
      <c r="G4" s="50" t="s">
        <v>56</v>
      </c>
      <c r="H4" s="52"/>
      <c r="I4" s="52"/>
      <c r="J4" s="16"/>
      <c r="K4" s="16"/>
    </row>
    <row r="5" spans="1:16" ht="16.5" thickBot="1" x14ac:dyDescent="0.3">
      <c r="A5" s="1"/>
      <c r="B5" s="6" t="s">
        <v>1</v>
      </c>
      <c r="C5" s="94" t="s">
        <v>145</v>
      </c>
      <c r="D5" s="95"/>
      <c r="E5" s="5"/>
      <c r="F5" s="49" t="str">
        <f>IF(G4="Recurso","Motor del recurso","")</f>
        <v>Motor del recurso</v>
      </c>
      <c r="G5" s="49" t="s">
        <v>147</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146</v>
      </c>
      <c r="D7" s="35"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32" t="s">
        <v>2</v>
      </c>
      <c r="B9" s="25" t="s">
        <v>9</v>
      </c>
      <c r="C9" s="24" t="s">
        <v>3</v>
      </c>
      <c r="D9" s="24" t="s">
        <v>4</v>
      </c>
      <c r="E9" s="24" t="s">
        <v>5</v>
      </c>
      <c r="F9" s="72" t="s">
        <v>61</v>
      </c>
      <c r="G9" s="72" t="s">
        <v>59</v>
      </c>
      <c r="H9" s="72" t="s">
        <v>60</v>
      </c>
      <c r="I9" s="72" t="s">
        <v>121</v>
      </c>
      <c r="J9" s="25" t="s">
        <v>6</v>
      </c>
      <c r="K9" s="26" t="s">
        <v>7</v>
      </c>
    </row>
    <row r="10" spans="1:16" s="12" customFormat="1" ht="168" customHeight="1" x14ac:dyDescent="0.25">
      <c r="A10" s="13">
        <v>1</v>
      </c>
      <c r="B10" s="27">
        <v>220012879</v>
      </c>
      <c r="C10" s="27" t="str">
        <f>IF(OR(B10&lt;&gt;"",J10&lt;&gt;""),IF($G$4="Recurso",CONCATENATE($G$4," ",$G$5),$G$4),"")</f>
        <v>Recurso F1</v>
      </c>
      <c r="D10" s="14"/>
      <c r="E10" s="14"/>
      <c r="F10" s="14" t="str">
        <f>IF(OR(B10&lt;&gt;"",J10&lt;&gt;""),CONCATENATE($C$7,"_",$A10,IF($G$4="Cuaderno de Estudio","_small",CONCATENATE(IF(I10="","","n"),IF(LEFT($G$5,1)="F",".jpg",".png")))),"")</f>
        <v>MA_07_02_CO_REC10_1.jpg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250.5" customHeight="1" x14ac:dyDescent="0.25">
      <c r="A11" s="13">
        <v>2</v>
      </c>
      <c r="B11" s="77" t="s">
        <v>148</v>
      </c>
      <c r="C11" s="27" t="str">
        <f t="shared" ref="C11:C29" si="0">IF(OR(B11&lt;&gt;"",J11&lt;&gt;""),IF($G$4="Recurso",CONCATENATE($G$4," ",$G$5),$G$4),"")</f>
        <v>Recurso F1</v>
      </c>
      <c r="D11" s="14"/>
      <c r="E11" s="14"/>
      <c r="F11" s="14" t="str">
        <f t="shared" ref="F11:F74" si="1">IF(OR(B11&lt;&gt;"",J11&lt;&gt;""),CONCATENATE($C$7,"_",$A11,IF($G$4="Cuaderno de Estudio","_small",CONCATENATE(IF(I11="","","n"),IF(LEFT($G$5,1)="F",".jpg",".png")))),"")</f>
        <v>MA_07_02_CO_REC10_2.jpg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50.5" customHeight="1" x14ac:dyDescent="0.25">
      <c r="A12" s="13">
        <v>3</v>
      </c>
      <c r="B12" s="78" t="s">
        <v>148</v>
      </c>
      <c r="C12" s="27" t="str">
        <f t="shared" si="0"/>
        <v>Recurso F1</v>
      </c>
      <c r="D12" s="14"/>
      <c r="E12" s="14"/>
      <c r="F12" s="14" t="str">
        <f t="shared" si="1"/>
        <v>MA_07_02_CO_REC10_3.jpg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250.5" customHeight="1" x14ac:dyDescent="0.25">
      <c r="A13" s="13">
        <v>4</v>
      </c>
      <c r="B13" s="77" t="s">
        <v>148</v>
      </c>
      <c r="C13" s="27" t="str">
        <f t="shared" si="0"/>
        <v>Recurso F1</v>
      </c>
      <c r="D13" s="14"/>
      <c r="E13" s="14"/>
      <c r="F13" s="14" t="str">
        <f t="shared" si="1"/>
        <v>MA_07_02_CO_REC10_4.jpg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76"/>
    </row>
    <row r="14" spans="1:16" s="12" customFormat="1" ht="250.5" customHeight="1" x14ac:dyDescent="0.25">
      <c r="A14" s="13">
        <v>5</v>
      </c>
      <c r="B14" s="77" t="s">
        <v>148</v>
      </c>
      <c r="C14" s="27" t="str">
        <f t="shared" si="0"/>
        <v>Recurso F1</v>
      </c>
      <c r="D14" s="14"/>
      <c r="E14" s="14"/>
      <c r="F14" s="14" t="str">
        <f t="shared" si="1"/>
        <v>MA_07_02_CO_REC10_5.jpg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250.5" customHeight="1" x14ac:dyDescent="0.25">
      <c r="A15" s="13">
        <v>6</v>
      </c>
      <c r="B15" s="77" t="s">
        <v>148</v>
      </c>
      <c r="C15" s="27" t="str">
        <f t="shared" si="0"/>
        <v>Recurso F1</v>
      </c>
      <c r="D15" s="14"/>
      <c r="E15" s="14"/>
      <c r="F15" s="14" t="str">
        <f t="shared" si="1"/>
        <v>MA_07_02_CO_REC10_6.jpg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50.5" customHeight="1" x14ac:dyDescent="0.3">
      <c r="A16" s="13">
        <v>7</v>
      </c>
      <c r="B16" s="77" t="s">
        <v>148</v>
      </c>
      <c r="C16" s="27" t="str">
        <f t="shared" si="0"/>
        <v>Recurso F1</v>
      </c>
      <c r="D16" s="14"/>
      <c r="E16" s="14"/>
      <c r="F16" s="14" t="str">
        <f t="shared" si="1"/>
        <v>MA_07_02_CO_REC10_7.jpg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31"/>
      <c r="K16" s="33"/>
    </row>
    <row r="17" spans="1:11" s="12" customFormat="1" ht="250.5" customHeight="1" x14ac:dyDescent="0.25">
      <c r="A17" s="13">
        <v>8</v>
      </c>
      <c r="B17" s="77" t="s">
        <v>148</v>
      </c>
      <c r="C17" s="27" t="str">
        <f t="shared" si="0"/>
        <v>Recurso F1</v>
      </c>
      <c r="D17" s="14"/>
      <c r="E17" s="14"/>
      <c r="F17" s="14" t="str">
        <f t="shared" si="1"/>
        <v>MA_07_02_CO_REC10_8.jpg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50.5" customHeight="1" x14ac:dyDescent="0.25">
      <c r="A18" s="13">
        <v>9</v>
      </c>
      <c r="B18" s="77" t="s">
        <v>148</v>
      </c>
      <c r="C18" s="27" t="str">
        <f t="shared" si="0"/>
        <v>Recurso F1</v>
      </c>
      <c r="D18" s="14"/>
      <c r="E18" s="14"/>
      <c r="F18" s="14" t="str">
        <f t="shared" si="1"/>
        <v>MA_07_02_CO_REC10_9.jpg</v>
      </c>
      <c r="G18" s="14" t="str">
        <f>IF(F18&lt;&gt;"",IF($G$4="Recurso",IF(LEFT($G$5,1)="M",VLOOKUP($G$5,'Definición técnica de imagenes'!$A$3:$G$17,5,FALSE),IF($G$5="F1",'Definición técnica de imagenes'!$E$15,'Definición técnica de imagenes'!$F$13)),'Definición técnica de imagenes'!$E$16),"")</f>
        <v>950 x 608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250.5" customHeight="1" x14ac:dyDescent="0.3">
      <c r="A19" s="13">
        <v>10</v>
      </c>
      <c r="B19" s="79" t="s">
        <v>148</v>
      </c>
      <c r="C19" s="27" t="str">
        <f t="shared" si="0"/>
        <v>Recurso F1</v>
      </c>
      <c r="D19" s="14"/>
      <c r="E19" s="14"/>
      <c r="F19" s="14" t="str">
        <f t="shared" si="1"/>
        <v>MA_07_02_CO_REC10_10.jpg</v>
      </c>
      <c r="G19" s="14" t="str">
        <f>IF(F19&lt;&gt;"",IF($G$4="Recurso",IF(LEFT($G$5,1)="M",VLOOKUP($G$5,'Definición técnica de imagenes'!$A$3:$G$17,5,FALSE),IF($G$5="F1",'Definición técnica de imagenes'!$E$15,'Definición técnica de imagenes'!$F$13)),'Definición técnica de imagenes'!$E$16),"")</f>
        <v>950 x 608 px</v>
      </c>
      <c r="H19" s="14" t="str">
        <f t="shared" si="2"/>
        <v/>
      </c>
      <c r="I19" s="14" t="str">
        <f>IF(OR(B19&lt;&gt;"",J19&lt;&gt;""),IF($G$4="Recurso",IF(LEFT($G$5,1)="M",IF(VLOOKUP($G$5,'Definición técnica de imagenes'!$A$3:$G$17,6,FALSE)=0,"",VLOOKUP($G$5,'Definición técnica de imagenes'!$A$3:$G$17,6,FALSE)),IF($G$5="F1","","")),'Definición técnica de imagenes'!$F$16),"")</f>
        <v/>
      </c>
      <c r="J19" s="31"/>
      <c r="K19" s="33"/>
    </row>
    <row r="20" spans="1:11" s="12" customFormat="1" ht="250.5" customHeight="1" x14ac:dyDescent="0.25">
      <c r="A20" s="13">
        <v>11</v>
      </c>
      <c r="B20" s="77" t="s">
        <v>148</v>
      </c>
      <c r="C20" s="27" t="str">
        <f t="shared" si="0"/>
        <v>Recurso F1</v>
      </c>
      <c r="D20" s="14"/>
      <c r="E20" s="14"/>
      <c r="F20" s="14" t="str">
        <f t="shared" si="1"/>
        <v>MA_07_02_CO_REC10_11.jpg</v>
      </c>
      <c r="G20" s="14" t="str">
        <f>IF(F20&lt;&gt;"",IF($G$4="Recurso",IF(LEFT($G$5,1)="M",VLOOKUP($G$5,'Definición técnica de imagenes'!$A$3:$G$17,5,FALSE),IF($G$5="F1",'Definición técnica de imagenes'!$E$15,'Definición técnica de imagenes'!$F$13)),'Definición técnica de imagenes'!$E$16),"")</f>
        <v>950 x 608 px</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ht="250.5" customHeight="1" x14ac:dyDescent="0.25">
      <c r="A21" s="13">
        <v>12</v>
      </c>
      <c r="B21" s="80" t="s">
        <v>148</v>
      </c>
      <c r="C21" s="27" t="str">
        <f t="shared" si="0"/>
        <v>Recurso F1</v>
      </c>
      <c r="D21" s="14"/>
      <c r="E21" s="14"/>
      <c r="F21" s="14" t="str">
        <f t="shared" si="1"/>
        <v>MA_07_02_CO_REC10_12.jpg</v>
      </c>
      <c r="G21" s="14" t="str">
        <f>IF(F21&lt;&gt;"",IF($G$4="Recurso",IF(LEFT($G$5,1)="M",VLOOKUP($G$5,'Definición técnica de imagenes'!$A$3:$G$17,5,FALSE),IF($G$5="F1",'Definición técnica de imagenes'!$E$15,'Definición técnica de imagenes'!$F$13)),'Definición técnica de imagenes'!$E$16),"")</f>
        <v>950 x 608 px</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ht="250.5" customHeight="1" x14ac:dyDescent="0.25">
      <c r="A22" s="13">
        <v>13</v>
      </c>
      <c r="B22" s="81" t="s">
        <v>148</v>
      </c>
      <c r="C22" s="27" t="str">
        <f t="shared" si="0"/>
        <v>Recurso F1</v>
      </c>
      <c r="D22" s="14"/>
      <c r="E22" s="14"/>
      <c r="F22" s="14" t="str">
        <f t="shared" si="1"/>
        <v>MA_07_02_CO_REC10_13.jpg</v>
      </c>
      <c r="G22" s="14" t="str">
        <f>IF(F22&lt;&gt;"",IF($G$4="Recurso",IF(LEFT($G$5,1)="M",VLOOKUP($G$5,'Definición técnica de imagenes'!$A$3:$G$17,5,FALSE),IF($G$5="F1",'Definición técnica de imagenes'!$E$15,'Definición técnica de imagenes'!$F$13)),'Definición técnica de imagenes'!$E$16),"")</f>
        <v>950 x 608 px</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ht="250.5" customHeight="1" x14ac:dyDescent="0.25">
      <c r="A23" s="13">
        <v>14</v>
      </c>
      <c r="B23" s="77" t="s">
        <v>148</v>
      </c>
      <c r="C23" s="27" t="str">
        <f t="shared" si="0"/>
        <v>Recurso F1</v>
      </c>
      <c r="D23" s="14"/>
      <c r="E23" s="14"/>
      <c r="F23" s="14" t="str">
        <f t="shared" si="1"/>
        <v>MA_07_02_CO_REC10_14.jpg</v>
      </c>
      <c r="G23" s="14" t="str">
        <f>IF(F23&lt;&gt;"",IF($G$4="Recurso",IF(LEFT($G$5,1)="M",VLOOKUP($G$5,'Definición técnica de imagenes'!$A$3:$G$17,5,FALSE),IF($G$5="F1",'Definición técnica de imagenes'!$E$15,'Definición técnica de imagenes'!$F$13)),'Definición técnica de imagenes'!$E$16),"")</f>
        <v>950 x 608 px</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ht="250.5" customHeight="1" x14ac:dyDescent="0.25">
      <c r="A24" s="13">
        <v>15</v>
      </c>
      <c r="B24" s="82" t="s">
        <v>148</v>
      </c>
      <c r="C24" s="27" t="str">
        <f t="shared" si="0"/>
        <v>Recurso F1</v>
      </c>
      <c r="D24" s="14"/>
      <c r="E24" s="14"/>
      <c r="F24" s="14" t="str">
        <f t="shared" si="1"/>
        <v>MA_07_02_CO_REC10_15.jpg</v>
      </c>
      <c r="G24" s="14" t="str">
        <f>IF(F24&lt;&gt;"",IF($G$4="Recurso",IF(LEFT($G$5,1)="M",VLOOKUP($G$5,'Definición técnica de imagenes'!$A$3:$G$17,5,FALSE),IF($G$5="F1",'Definición técnica de imagenes'!$E$15,'Definición técnica de imagenes'!$F$13)),'Definición técnica de imagenes'!$E$16),"")</f>
        <v>950 x 608 px</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ht="250.5" customHeight="1" x14ac:dyDescent="0.25">
      <c r="A25" s="13">
        <v>16</v>
      </c>
      <c r="B25" s="77" t="s">
        <v>148</v>
      </c>
      <c r="C25" s="27" t="str">
        <f t="shared" si="0"/>
        <v>Recurso F1</v>
      </c>
      <c r="D25" s="14"/>
      <c r="E25" s="14"/>
      <c r="F25" s="14" t="str">
        <f t="shared" si="1"/>
        <v>MA_07_02_CO_REC10_16.jpg</v>
      </c>
      <c r="G25" s="14" t="str">
        <f>IF(F25&lt;&gt;"",IF($G$4="Recurso",IF(LEFT($G$5,1)="M",VLOOKUP($G$5,'Definición técnica de imagenes'!$A$3:$G$17,5,FALSE),IF($G$5="F1",'Definición técnica de imagenes'!$E$15,'Definición técnica de imagenes'!$F$13)),'Definición técnica de imagenes'!$E$16),"")</f>
        <v>950 x 608 px</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ht="250.5" customHeight="1" x14ac:dyDescent="0.25">
      <c r="A26" s="13">
        <v>17</v>
      </c>
      <c r="B26" s="77" t="s">
        <v>148</v>
      </c>
      <c r="C26" s="27" t="str">
        <f t="shared" si="0"/>
        <v>Recurso F1</v>
      </c>
      <c r="D26" s="14"/>
      <c r="E26" s="14"/>
      <c r="F26" s="14" t="str">
        <f t="shared" si="1"/>
        <v>MA_07_02_CO_REC10_17.jpg</v>
      </c>
      <c r="G26" s="14" t="str">
        <f>IF(F26&lt;&gt;"",IF($G$4="Recurso",IF(LEFT($G$5,1)="M",VLOOKUP($G$5,'Definición técnica de imagenes'!$A$3:$G$17,5,FALSE),IF($G$5="F1",'Definición técnica de imagenes'!$E$15,'Definición técnica de imagenes'!$F$13)),'Definición técnica de imagenes'!$E$16),"")</f>
        <v>950 x 608 px</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250.5" customHeight="1" x14ac:dyDescent="0.25">
      <c r="A27" s="13">
        <v>18</v>
      </c>
      <c r="B27" s="77" t="s">
        <v>148</v>
      </c>
      <c r="C27" s="27" t="str">
        <f t="shared" si="0"/>
        <v>Recurso F1</v>
      </c>
      <c r="D27" s="14"/>
      <c r="E27" s="14"/>
      <c r="F27" s="14" t="str">
        <f t="shared" si="1"/>
        <v>MA_07_02_CO_REC10_18.jpg</v>
      </c>
      <c r="G27" s="14" t="str">
        <f>IF(F27&lt;&gt;"",IF($G$4="Recurso",IF(LEFT($G$5,1)="M",VLOOKUP($G$5,'Definición técnica de imagenes'!$A$3:$G$17,5,FALSE),IF($G$5="F1",'Definición técnica de imagenes'!$E$15,'Definición técnica de imagenes'!$F$13)),'Definición técnica de imagenes'!$E$16),"")</f>
        <v>950 x 608 px</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250.5" customHeight="1" x14ac:dyDescent="0.25">
      <c r="A28" s="13">
        <v>19</v>
      </c>
      <c r="B28" s="82" t="s">
        <v>148</v>
      </c>
      <c r="C28" s="27" t="str">
        <f t="shared" si="0"/>
        <v>Recurso F1</v>
      </c>
      <c r="D28" s="14"/>
      <c r="E28" s="14"/>
      <c r="F28" s="14" t="str">
        <f t="shared" si="1"/>
        <v>MA_07_02_CO_REC10_19.jpg</v>
      </c>
      <c r="G28" s="14" t="str">
        <f>IF(F28&lt;&gt;"",IF($G$4="Recurso",IF(LEFT($G$5,1)="M",VLOOKUP($G$5,'Definición técnica de imagenes'!$A$3:$G$17,5,FALSE),IF($G$5="F1",'Definición técnica de imagenes'!$E$15,'Definición técnica de imagenes'!$F$13)),'Definición técnica de imagenes'!$E$16),"")</f>
        <v>950 x 608 px</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250.5" customHeight="1" x14ac:dyDescent="0.25">
      <c r="A29" s="13" t="str">
        <f t="shared" ref="A29:A30" si="3">IF(OR(B29&lt;&gt;"",J29&lt;&gt;""),CONCATENATE(LEFT(A28,3),IF(MID(A28,4,2)+1&lt;10,CONCATENATE("0",MID(A28,4,2)+1))),"")</f>
        <v/>
      </c>
      <c r="B29" s="28"/>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250.5" customHeigh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ht="250.5" customHeigh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ht="250.5" customHeigh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ht="250.5" customHeigh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ht="250.5" customHeigh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10</xdr:col>
                <xdr:colOff>619125</xdr:colOff>
                <xdr:row>9</xdr:row>
                <xdr:rowOff>114300</xdr:rowOff>
              </from>
              <to>
                <xdr:col>10</xdr:col>
                <xdr:colOff>4038600</xdr:colOff>
                <xdr:row>9</xdr:row>
                <xdr:rowOff>1866900</xdr:rowOff>
              </to>
            </anchor>
          </objectPr>
        </oleObject>
      </mc:Choice>
      <mc:Fallback>
        <oleObject progId="PBrush" shapeId="2052"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8" t="s">
        <v>38</v>
      </c>
      <c r="B1" s="99"/>
      <c r="C1" s="99"/>
      <c r="D1" s="99"/>
      <c r="E1" s="99"/>
      <c r="F1" s="100"/>
    </row>
    <row r="2" spans="1:11" x14ac:dyDescent="0.25">
      <c r="A2" s="42" t="s">
        <v>42</v>
      </c>
      <c r="B2" s="43"/>
      <c r="C2" s="101" t="s">
        <v>13</v>
      </c>
      <c r="D2" s="102"/>
      <c r="E2" s="103"/>
      <c r="F2" s="44"/>
    </row>
    <row r="3" spans="1:11" ht="63" x14ac:dyDescent="0.25">
      <c r="A3" s="45" t="s">
        <v>43</v>
      </c>
      <c r="B3" s="43"/>
      <c r="C3" s="107" t="s">
        <v>14</v>
      </c>
      <c r="D3" s="108"/>
      <c r="E3" s="109"/>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10" t="str">
        <f>CONCATENATE(H21,"_",I21,"_",J21,"_CO")</f>
        <v>LE_07_04_CO</v>
      </c>
      <c r="E5" s="111"/>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6" t="str">
        <f>CONCATENATE("SolicitudGrafica_",D5,".xls")</f>
        <v>SolicitudGrafica_LE_07_04_CO.xls</v>
      </c>
      <c r="E7" s="96"/>
      <c r="F7" s="97"/>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98" t="s">
        <v>41</v>
      </c>
      <c r="B13" s="99"/>
      <c r="C13" s="99"/>
      <c r="D13" s="99"/>
      <c r="E13" s="99"/>
      <c r="F13" s="100"/>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101" t="s">
        <v>49</v>
      </c>
      <c r="D15" s="102"/>
      <c r="E15" s="102"/>
      <c r="F15" s="103"/>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104" t="str">
        <f>CONCATENATE(H21,"_",I21,"_",J21,"_",K45)</f>
        <v>LE_07_04_REC10</v>
      </c>
      <c r="E17" s="105"/>
      <c r="F17" s="106"/>
      <c r="J17" s="34">
        <v>14</v>
      </c>
      <c r="K17" s="34">
        <v>14</v>
      </c>
    </row>
    <row r="18" spans="1:11" ht="79.5" thickBot="1" x14ac:dyDescent="0.3">
      <c r="A18" s="45" t="s">
        <v>48</v>
      </c>
      <c r="B18" s="43"/>
      <c r="C18" s="74" t="s">
        <v>128</v>
      </c>
      <c r="D18" s="96" t="str">
        <f>CONCATENATE("SolicitudGrafica_",D17,".xls")</f>
        <v>SolicitudGrafica_LE_07_04_REC10.xls</v>
      </c>
      <c r="E18" s="96"/>
      <c r="F18" s="97"/>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SHIRLEY VELÁSQUEZ ROJAS</cp:lastModifiedBy>
  <dcterms:created xsi:type="dcterms:W3CDTF">2014-07-01T23:43:25Z</dcterms:created>
  <dcterms:modified xsi:type="dcterms:W3CDTF">2015-07-24T18:30:43Z</dcterms:modified>
</cp:coreProperties>
</file>