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F11" i="1"/>
  <c r="G11" i="1"/>
  <c r="H11" i="1"/>
  <c r="I12" i="1"/>
  <c r="F12" i="1"/>
  <c r="G12" i="1"/>
  <c r="H12" i="1"/>
  <c r="A13" i="1"/>
  <c r="I13" i="1"/>
  <c r="F13" i="1"/>
  <c r="G13" i="1"/>
  <c r="H13" i="1"/>
  <c r="A14" i="1"/>
  <c r="I14" i="1"/>
  <c r="F14" i="1"/>
  <c r="G14" i="1"/>
  <c r="H14" i="1"/>
  <c r="I15" i="1"/>
  <c r="F15" i="1"/>
  <c r="G15" i="1"/>
  <c r="H15" i="1"/>
  <c r="A16" i="1"/>
  <c r="I16" i="1"/>
  <c r="F16" i="1"/>
  <c r="G16" i="1"/>
  <c r="H16" i="1"/>
  <c r="I17" i="1"/>
  <c r="F17" i="1"/>
  <c r="G17" i="1"/>
  <c r="H17" i="1"/>
  <c r="I18" i="1"/>
  <c r="F18" i="1"/>
  <c r="G18" i="1"/>
  <c r="H18" i="1"/>
  <c r="A19" i="1"/>
  <c r="I19" i="1"/>
  <c r="F19" i="1"/>
  <c r="G19" i="1"/>
  <c r="H19"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<sst xmlns="http://schemas.openxmlformats.org/spreadsheetml/2006/main" count="259" uniqueCount="171">
  <si>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</si>
  <si>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</si>
  <si>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</si>
  <si>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</si>
  <si>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</si>
  <si>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</si>
  <si>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</si>
  <si>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</si>
  <si>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</si>
  <si>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</si>
  <si>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</si>
  <si>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</si>
  <si>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</si>
  <si>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</si>
  <si>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</si>
  <si>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</si>
  <si>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</si>
  <si>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</si>
  <si>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</si>
  <si>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</si>
  <si>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</si>
  <si>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</si>
  <si>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</si>
  <si>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</si>
  <si>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</si>
  <si>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</si>
  <si>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</si>
  <si>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</si>
  <si>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</si>
  <si>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</si>
  <si>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</si>
  <si>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</si>
  <si>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</si>
  <si>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</si>
  <si>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</si>
  <si>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</si>
  <si>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</si>
  <si>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</si>
  <si>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</si>
  <si>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</si>
  <si>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</si>
  <si>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</si>
  <si>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</si>
  <si>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</si>
  <si>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</si>
  <si>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</si>
  <si>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</si>
  <si>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</si>
  <si>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</si>
  <si>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</si>
  <si>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</si>
  <si>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</si>
  <si>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</si>
  <si>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</si>
  <si>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</si>
  <si>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</si>
  <si>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</si>
  <si>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</si>
  <si>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</si>
  <si>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</si>
  <si>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</si>
  <si>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</si>
  <si>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</si>
  <si>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</si>
  <si>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</si>
  <si>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</si>
  <si>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</si>
  <si>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</si>
  <si>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</si>
  <si>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</si>
  <si>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</si>
  <si>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</si>
  <si>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</si>
  <si>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</si>
  <si>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</si>
  <si>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</si>
  <si>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</si>
  <si>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</si>
  <si>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</si>
  <si>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</si>
  <si>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</si>
  <si>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</si>
  <si>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</si>
  <si>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</si>
  <si>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</si>
  <si>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</si>
  <si>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</si>
  <si>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</si>
  <si>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</si>
  <si>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</si>
  <si>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</si>
  <si>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</si>
  <si>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</si>
  <si>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</si>
  <si>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</si>
  <si>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</si>
  <si>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</si>
  <si>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</si>
  <si>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</si>
  <si>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</si>
  <si>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</si>
  <si>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</si>
  <si>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</si>
  <si>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</si>
  <si>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</si>
  <si>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</si>
  <si>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</si>
  <si>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</si>
  <si>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</si>
  <si>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</si>
  <si>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</si>
  <si>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</si>
  <si>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</si>
  <si>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</si>
  <si>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</si>
  <si>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</si>
  <si>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</si>
  <si>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</si>
  <si>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</si>
  <si>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</si>
  <si>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</si>
  <si>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</si>
  <si>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</si>
  <si>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</si>
  <si>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</si>
  <si>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</si>
  <si>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</si>
  <si>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</si>
  <si>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</si>
  <si>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</si>
  <si>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</si>
  <si>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</si>
  <si>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</si>
  <si>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</si>
  <si>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</si>
  <si>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</si>
  <si>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</si>
  <si>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</si>
  <si>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</si>
  <si>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</si>
  <si>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</si>
  <si>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</si>
  <si>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</si>
  <si>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</si>
  <si>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</si>
  <si>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</si>
  <si>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</si>
  <si>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</si>
  <si>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</si>
  <si>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</si>
  <si>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MA_04_01_CO_REC30</t>
  </si>
  <si>
    <t>(Ver recurso MA_04_01_CO_REC30, pág. 2)</t>
  </si>
  <si>
    <t>F6</t>
  </si>
  <si>
    <t>Ilustración</t>
  </si>
  <si>
    <t>IMG02</t>
  </si>
  <si>
    <t>Determinación por extensión del conjunto de sentidos</t>
  </si>
  <si>
    <t>Determinación por comprensión del conjunto de sentidos</t>
  </si>
  <si>
    <t>IMG03</t>
  </si>
  <si>
    <t>Conjunto de sentidos representado por medio de Diagramas de Venn</t>
  </si>
  <si>
    <t>Pasillo de un hospital donde se ven médicos, enfermeras con sus uniformes y un paciente</t>
  </si>
  <si>
    <t>129916589
(Ver recurso MA_04_01_CO_REC30, pág. 3)</t>
  </si>
  <si>
    <t>Conjunto de medicinas representado en Diagrama de Venn</t>
  </si>
  <si>
    <t>IMG06</t>
  </si>
  <si>
    <t>117879463
(Ver recurso MA_04_01_CO_REC30, pág. 4)</t>
  </si>
  <si>
    <t>Conjunto G representado en Diagrama de Venn con la fotografía de un gerente.</t>
  </si>
  <si>
    <t xml:space="preserve">Salón de clases con niños y una profesora. En la pizarra se ven algunas explicaciones de matemáticas y sobre las mesas, algunos libros. </t>
  </si>
  <si>
    <t>IMG08</t>
  </si>
  <si>
    <t>Ilustración de un conjunto en Diagrama de Venn en el que se encuentran los nombres y apellidos de algunos estudiantes.</t>
  </si>
  <si>
    <t>(Ver recurso MA_04_01_CO_REC30, pág. 5)</t>
  </si>
  <si>
    <t>IMG09</t>
  </si>
  <si>
    <t>Conjunto de útiles escolares.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</si>
</sst>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0" fontId="14" fillId="0" borderId="5" xfId="0" applyFont="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14"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4" t="s">
        <v>22</v>
      </c>
      <c r="D2" s="95"/>
      <c r="F2" s="87" t="s">
        <v>1</v>
      </c>
      <c r="G2" s="88"/>
      <c r="H2" s="56"/>
      <c r="I2" s="56"/>
      <c r="J2" s="16"/>
    </row>
    <row r="3" spans="1:16" ht="15.75" x14ac:dyDescent="0.25">
      <c r="A3" s="1"/>
      <c r="B3" s="4" t="s">
        <v>9</v>
      </c>
      <c r="C3" s="96">
        <v>4</v>
      </c>
      <c r="D3" s="97"/>
      <c r="F3" s="89"/>
      <c r="G3" s="90"/>
      <c r="H3" s="56"/>
      <c r="I3" s="56"/>
      <c r="J3" s="16"/>
    </row>
    <row r="4" spans="1:16" ht="16.5" x14ac:dyDescent="0.3">
      <c r="A4" s="1"/>
      <c r="B4" s="4" t="s">
        <v>55</v>
      </c>
      <c r="C4" s="96" t="s">
        <v>148</v>
      </c>
      <c r="D4" s="97"/>
      <c r="E4" s="5"/>
      <c r="F4" s="55" t="s">
        <v>56</v>
      </c>
      <c r="G4" s="54" t="s">
        <v>57</v>
      </c>
      <c r="H4" s="56"/>
      <c r="I4" s="56"/>
      <c r="J4" s="16"/>
      <c r="K4" s="16"/>
    </row>
    <row r="5" spans="1:16" ht="16.5" thickBot="1" x14ac:dyDescent="0.3">
      <c r="A5" s="1"/>
      <c r="B5" s="6" t="s">
        <v>2</v>
      </c>
      <c r="C5" s="98" t="s">
        <v>149</v>
      </c>
      <c r="D5" s="99"/>
      <c r="E5" s="5"/>
      <c r="F5" s="53" t="str">
        <f>IF(G4="Recurso","Motor del recurso","")</f>
        <v>Motor del recurso</v>
      </c>
      <c r="G5" s="53" t="s">
        <v>152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91" t="s">
        <v>63</v>
      </c>
      <c r="G8" s="92"/>
      <c r="H8" s="92"/>
      <c r="I8" s="93"/>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40.5" x14ac:dyDescent="0.25">
      <c r="A10" s="13" t="str">
        <f>IF(OR(B10&lt;&gt;"",J10&lt;&gt;""),"IMG01","")</f>
        <v>IMG01</v>
      </c>
      <c r="B10" s="27" t="s">
        <v>151</v>
      </c>
      <c r="C10" s="27" t="str">
        <f>IF(OR(B10&lt;&gt;"",J10&lt;&gt;""),IF($G$4="Recurso",CONCATENATE($G$4," ",$G$5),$G$4),"")</f>
        <v>Recurso F6</v>
      </c>
      <c r="D10" s="14" t="s">
        <v>153</v>
      </c>
      <c r="E10" s="14" t="s">
        <v>147</v>
      </c>
      <c r="F10" s="14" t="str">
        <f>IF(OR(B10&lt;&gt;"",J10&lt;&gt;""),CONCATENATE($C$7,"_",$A10,IF($G$4="Cuaderno de Estudio","_small",CONCATENATE(IF(I10="","","n"),IF(LEFT($G$5,1)="F",".jpg",".png")))),"")</f>
        <v>MA_04_01_CO_REC30_IMG01.jpg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79" t="s">
        <v>155</v>
      </c>
      <c r="K10" s="19"/>
    </row>
    <row r="11" spans="1:16" s="12" customFormat="1" ht="40.5" x14ac:dyDescent="0.25">
      <c r="A11" s="13" t="s">
        <v>154</v>
      </c>
      <c r="B11" s="27" t="s">
        <v>151</v>
      </c>
      <c r="C11" s="27" t="str">
        <f t="shared" ref="C11:C22" si="0">IF(OR(B11&lt;&gt;"",J11&lt;&gt;""),IF($G$4="Recurso",CONCATENATE($G$4," ",$G$5),$G$4),"")</f>
        <v>Recurso F6</v>
      </c>
      <c r="D11" s="14" t="s">
        <v>153</v>
      </c>
      <c r="E11" s="14" t="s">
        <v>147</v>
      </c>
      <c r="F11" s="14" t="str">
        <f t="shared" ref="F11:F74" si="1">IF(OR(B11&lt;&gt;"",J11&lt;&gt;""),CONCATENATE($C$7,"_",$A11,IF($G$4="Cuaderno de Estudio","_small",CONCATENATE(IF(I11="","","n"),IF(LEFT($G$5,1)="F",".jpg",".png")))),"")</f>
        <v>MA_04_01_CO_REC30_IMG02.jpg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29" t="s">
        <v>156</v>
      </c>
      <c r="K11" s="15"/>
    </row>
    <row r="12" spans="1:16" s="12" customFormat="1" ht="40.5" x14ac:dyDescent="0.25">
      <c r="A12" s="13" t="s">
        <v>157</v>
      </c>
      <c r="B12" s="27" t="s">
        <v>151</v>
      </c>
      <c r="C12" s="27" t="str">
        <f t="shared" si="0"/>
        <v>Recurso F6</v>
      </c>
      <c r="D12" s="14" t="s">
        <v>153</v>
      </c>
      <c r="E12" s="14" t="s">
        <v>147</v>
      </c>
      <c r="F12" s="14" t="str">
        <f t="shared" si="1"/>
        <v>MA_04_01_CO_REC30_IMG03.jpg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29" t="s">
        <v>158</v>
      </c>
      <c r="K12" s="19"/>
    </row>
    <row r="13" spans="1:16" s="12" customFormat="1" ht="40.5" x14ac:dyDescent="0.25">
      <c r="A13" s="13" t="str">
        <f t="shared" ref="A13:A30" si="3">IF(OR(B13&lt;&gt;"",J13&lt;&gt;""),CONCATENATE(LEFT(A12,3),IF(MID(A12,4,2)+1&lt;10,CONCATENATE("0",MID(A12,4,2)+1))),"")</f>
        <v>IMG04</v>
      </c>
      <c r="B13" s="29">
        <v>156022655</v>
      </c>
      <c r="C13" s="27" t="str">
        <f t="shared" si="0"/>
        <v>Recurso F6</v>
      </c>
      <c r="D13" s="14" t="s">
        <v>146</v>
      </c>
      <c r="E13" s="80" t="s">
        <v>147</v>
      </c>
      <c r="F13" s="14" t="str">
        <f t="shared" si="1"/>
        <v>MA_04_01_CO_REC30_IMG04.jpg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9" t="s">
        <v>159</v>
      </c>
      <c r="K13" s="19"/>
    </row>
    <row r="14" spans="1:16" s="12" customFormat="1" ht="54" x14ac:dyDescent="0.25">
      <c r="A14" s="13" t="str">
        <f t="shared" si="3"/>
        <v>IMG05</v>
      </c>
      <c r="B14" s="81" t="s">
        <v>160</v>
      </c>
      <c r="C14" s="27" t="str">
        <f t="shared" si="0"/>
        <v>Recurso F6</v>
      </c>
      <c r="D14" s="80" t="s">
        <v>153</v>
      </c>
      <c r="E14" s="80" t="s">
        <v>147</v>
      </c>
      <c r="F14" s="14" t="str">
        <f t="shared" si="1"/>
        <v>MA_04_01_CO_REC30_IMG05.jpg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82" t="s">
        <v>161</v>
      </c>
      <c r="K14" s="19"/>
    </row>
    <row r="15" spans="1:16" s="12" customFormat="1" ht="54" x14ac:dyDescent="0.25">
      <c r="A15" s="83" t="s">
        <v>162</v>
      </c>
      <c r="B15" s="81" t="s">
        <v>163</v>
      </c>
      <c r="C15" s="27" t="str">
        <f t="shared" si="0"/>
        <v>Recurso F6</v>
      </c>
      <c r="D15" s="80" t="s">
        <v>153</v>
      </c>
      <c r="E15" s="80" t="s">
        <v>147</v>
      </c>
      <c r="F15" s="14" t="str">
        <f t="shared" si="1"/>
        <v>MA_04_01_CO_REC30_IMG06.jpg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85" t="s">
        <v>164</v>
      </c>
      <c r="K15" s="21"/>
    </row>
    <row r="16" spans="1:16" s="12" customFormat="1" ht="54" x14ac:dyDescent="0.3">
      <c r="A16" s="13" t="str">
        <f t="shared" si="3"/>
        <v>IMG07</v>
      </c>
      <c r="B16" s="29">
        <v>109977371</v>
      </c>
      <c r="C16" s="27" t="str">
        <f t="shared" si="0"/>
        <v>Recurso F6</v>
      </c>
      <c r="D16" s="80" t="s">
        <v>146</v>
      </c>
      <c r="E16" s="80" t="s">
        <v>147</v>
      </c>
      <c r="F16" s="14" t="str">
        <f t="shared" si="1"/>
        <v>MA_04_01_CO_REC30_IMG07.jpg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34" t="s">
        <v>165</v>
      </c>
      <c r="K16" s="37"/>
    </row>
    <row r="17" spans="1:11" s="12" customFormat="1" ht="54" x14ac:dyDescent="0.25">
      <c r="A17" s="83" t="s">
        <v>166</v>
      </c>
      <c r="B17" s="86" t="s">
        <v>168</v>
      </c>
      <c r="C17" s="27" t="str">
        <f t="shared" si="0"/>
        <v>Recurso F6</v>
      </c>
      <c r="D17" s="80" t="s">
        <v>153</v>
      </c>
      <c r="E17" s="80" t="s">
        <v>147</v>
      </c>
      <c r="F17" s="14" t="str">
        <f t="shared" si="1"/>
        <v>MA_04_01_CO_REC30_IMG08.jpg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84" t="s">
        <v>167</v>
      </c>
      <c r="K17" s="21"/>
    </row>
    <row r="18" spans="1:11" s="12" customFormat="1" ht="40.5" x14ac:dyDescent="0.25">
      <c r="A18" s="83" t="s">
        <v>169</v>
      </c>
      <c r="B18" s="81" t="s">
        <v>168</v>
      </c>
      <c r="C18" s="27" t="str">
        <f t="shared" si="0"/>
        <v>Recurso F6</v>
      </c>
      <c r="D18" s="80" t="s">
        <v>153</v>
      </c>
      <c r="E18" s="80" t="s">
        <v>147</v>
      </c>
      <c r="F18" s="14" t="str">
        <f t="shared" si="1"/>
        <v>MA_04_01_CO_REC30_IMG09.jpg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85" t="s">
        <v>170</v>
      </c>
      <c r="K18" s="21"/>
    </row>
    <row r="19" spans="1:11" s="12" customFormat="1" ht="27" customHeight="1"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102" t="s">
        <v>39</v>
      </c>
      <c r="B1" s="103"/>
      <c r="C1" s="103"/>
      <c r="D1" s="103"/>
      <c r="E1" s="103"/>
      <c r="F1" s="104"/>
    </row>
    <row r="2" spans="1:11" x14ac:dyDescent="0.25">
      <c r="A2" s="46" t="s">
        <v>43</v>
      </c>
      <c r="B2" s="47"/>
      <c r="C2" s="105" t="s">
        <v>14</v>
      </c>
      <c r="D2" s="106"/>
      <c r="E2" s="107"/>
      <c r="F2" s="48"/>
    </row>
    <row r="3" spans="1:11" ht="63" x14ac:dyDescent="0.25">
      <c r="A3" s="49" t="s">
        <v>44</v>
      </c>
      <c r="B3" s="47"/>
      <c r="C3" s="111" t="s">
        <v>15</v>
      </c>
      <c r="D3" s="112"/>
      <c r="E3" s="113"/>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4" t="str">
        <f>CONCATENATE(H21,"_",I21,"_",J21,"_CO")</f>
        <v>LE_07_04_CO</v>
      </c>
      <c r="E5" s="115"/>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100" t="str">
        <f>CONCATENATE("SolicitudGrafica_",D5,".xls")</f>
        <v>SolicitudGrafica_LE_07_04_CO.xls</v>
      </c>
      <c r="E7" s="100"/>
      <c r="F7" s="101"/>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102" t="s">
        <v>42</v>
      </c>
      <c r="B13" s="103"/>
      <c r="C13" s="103"/>
      <c r="D13" s="103"/>
      <c r="E13" s="103"/>
      <c r="F13" s="104"/>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5" t="s">
        <v>50</v>
      </c>
      <c r="D15" s="106"/>
      <c r="E15" s="106"/>
      <c r="F15" s="107"/>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8" t="str">
        <f>CONCATENATE(H21,"_",I21,"_",J21,"_",K45)</f>
        <v>LE_07_04_REC10</v>
      </c>
      <c r="E17" s="109"/>
      <c r="F17" s="110"/>
      <c r="J17" s="38">
        <v>14</v>
      </c>
      <c r="K17" s="38">
        <v>14</v>
      </c>
    </row>
    <row r="18" spans="1:11" ht="79.5" thickBot="1" x14ac:dyDescent="0.3">
      <c r="A18" s="49" t="s">
        <v>49</v>
      </c>
      <c r="B18" s="47"/>
      <c r="C18" s="78" t="s">
        <v>145</v>
      </c>
      <c r="D18" s="100" t="str">
        <f>CONCATENATE("SolicitudGrafica_",D17,".xls")</f>
        <v>SolicitudGrafica_LE_07_04_REC10.xls</v>
      </c>
      <c r="E18" s="100"/>
      <c r="F18" s="101"/>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6" t="s">
        <v>57</v>
      </c>
      <c r="B1" s="116" t="s">
        <v>64</v>
      </c>
      <c r="C1" s="116" t="s">
        <v>65</v>
      </c>
      <c r="D1" s="116" t="s">
        <v>6</v>
      </c>
      <c r="E1" s="116" t="s">
        <v>66</v>
      </c>
      <c r="F1" s="116" t="s">
        <v>67</v>
      </c>
      <c r="G1" s="116" t="s">
        <v>68</v>
      </c>
      <c r="H1" s="117" t="s">
        <v>69</v>
      </c>
      <c r="I1" s="117"/>
      <c r="J1" s="117"/>
    </row>
    <row r="2" spans="1:11" x14ac:dyDescent="0.25">
      <c r="A2" s="116"/>
      <c r="B2" s="116"/>
      <c r="C2" s="116"/>
      <c r="D2" s="116"/>
      <c r="E2" s="116"/>
      <c r="F2" s="116"/>
      <c r="G2" s="116"/>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2015-02-26T12:00:47Z</dcterms:modified>
</cp:coreProperties>
</file>