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I11" i="1"/>
  <c r="F11" i="1"/>
  <c r="G11" i="1"/>
  <c r="H11" i="1"/>
  <c r="A12" i="1"/>
  <c r="I12" i="1"/>
  <c r="F12" i="1"/>
  <c r="G12" i="1"/>
  <c r="H12" i="1"/>
  <c r="A13" i="1"/>
  <c r="I13" i="1"/>
  <c r="F13" i="1"/>
  <c r="G13" i="1"/>
  <c r="H13" i="1"/>
  <c r="A14" i="1"/>
  <c r="I14" i="1"/>
  <c r="F14" i="1"/>
  <c r="G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5"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<sst xmlns="http://schemas.openxmlformats.org/spreadsheetml/2006/main" count="242" uniqueCount="161">
  <si>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</si>
  <si>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</si>
  <si>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</si>
  <si>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</si>
  <si>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</si>
  <si>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</si>
  <si>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</si>
  <si>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</si>
  <si>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</si>
  <si>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</si>
  <si>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</si>
  <si>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</si>
  <si>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</si>
  <si>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</si>
  <si>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</si>
  <si>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</si>
  <si>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</si>
  <si>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</si>
  <si>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</si>
  <si>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</si>
  <si>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</si>
  <si>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</si>
  <si>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</si>
  <si>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</si>
  <si>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</si>
  <si>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</si>
  <si>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</si>
  <si>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</si>
  <si>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</si>
  <si>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</si>
  <si>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</si>
  <si>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</si>
  <si>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</si>
  <si>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</si>
  <si>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</si>
  <si>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</si>
  <si>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</si>
  <si>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</si>
  <si>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</si>
  <si>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</si>
  <si>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</si>
  <si>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</si>
  <si>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</si>
  <si>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</si>
  <si>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</si>
  <si>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</si>
  <si>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</si>
  <si>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</si>
  <si>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</si>
  <si>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</si>
  <si>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</si>
  <si>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</si>
  <si>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</si>
  <si>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</si>
  <si>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</si>
  <si>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</si>
  <si>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</si>
  <si>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</si>
  <si>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</si>
  <si>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</si>
  <si>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</si>
  <si>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</si>
  <si>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</si>
  <si>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</si>
  <si>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</si>
  <si>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</si>
  <si>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</si>
  <si>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</si>
  <si>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</si>
  <si>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</si>
  <si>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</si>
  <si>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</si>
  <si>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</si>
  <si>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</si>
  <si>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</si>
  <si>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</si>
  <si>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</si>
  <si>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</si>
  <si>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</si>
  <si>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</si>
  <si>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</si>
  <si>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</si>
  <si>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</si>
  <si>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</si>
  <si>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</si>
  <si>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</si>
  <si>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</si>
  <si>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</si>
  <si>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</si>
  <si>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</si>
  <si>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</si>
  <si>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</si>
  <si>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</si>
  <si>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</si>
  <si>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</si>
  <si>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</si>
  <si>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</si>
  <si>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</si>
  <si>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</si>
  <si>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</si>
  <si>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</si>
  <si>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</si>
  <si>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</si>
  <si>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</si>
  <si>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</si>
  <si>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</si>
  <si>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</si>
  <si>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</si>
  <si>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</si>
  <si>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</si>
  <si>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</si>
  <si>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</si>
  <si>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</si>
  <si>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</si>
  <si>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</si>
  <si>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</si>
  <si>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</si>
  <si>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</si>
  <si>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</si>
  <si>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</si>
  <si>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</si>
  <si>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</si>
  <si>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</si>
  <si>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</si>
  <si>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</si>
  <si>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</si>
  <si>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</si>
  <si>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</si>
  <si>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</si>
  <si>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</si>
  <si>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</si>
  <si>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</si>
  <si>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</si>
  <si>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</si>
  <si>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</si>
  <si>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</si>
  <si>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</si>
  <si>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</si>
  <si>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</si>
  <si>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</si>
  <si>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</si>
  <si>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</si>
  <si>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</si>
  <si>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</si>
  <si>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</si>
  <si>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</si>
  <si>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</si>
  <si>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</si>
  <si>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</si>
  <si>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MA_04_01_CO_REC80</t>
  </si>
  <si>
    <t>IMG01</t>
  </si>
  <si>
    <t>(Ver recurso MA_04_01_CO_REC80, pág. 2)</t>
  </si>
  <si>
    <t>Ilustración</t>
  </si>
  <si>
    <t>Conjuntos P, R y T.</t>
  </si>
  <si>
    <t>IMG02</t>
  </si>
  <si>
    <t>Conjunto A de animales con los subconjuntos M y S, representado mediante Diagramas de Venn</t>
  </si>
  <si>
    <t>Conjunto V, con su subconjunto D. A su vez el conjunto D tiene como subconjuntos I y P.</t>
  </si>
  <si>
    <t>(Ver recurso MA_04_01_CO_REC80, pág. 3)</t>
  </si>
  <si>
    <t>Conjuntos T, M y A.</t>
  </si>
  <si>
    <t>Conjunto L con subconjuntos M, S y B.</t>
  </si>
  <si>
    <t>(Ver recurso MA_04_01_CO_REC80, pág.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</si>
</sst>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0" activePane="bottomLeft" state="frozen"/>
      <selection pane="bottomLeft" activeCell="E14" sqref="E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83" t="s">
        <v>22</v>
      </c>
      <c r="D2" s="84"/>
      <c r="F2" s="76" t="s">
        <v>1</v>
      </c>
      <c r="G2" s="77"/>
      <c r="H2" s="53"/>
      <c r="I2" s="53"/>
      <c r="J2" s="16"/>
    </row>
    <row r="3" spans="1:16" ht="15.75" x14ac:dyDescent="0.25">
      <c r="A3" s="1"/>
      <c r="B3" s="4" t="s">
        <v>9</v>
      </c>
      <c r="C3" s="85">
        <v>4</v>
      </c>
      <c r="D3" s="86"/>
      <c r="F3" s="78"/>
      <c r="G3" s="79"/>
      <c r="H3" s="53"/>
      <c r="I3" s="53"/>
      <c r="J3" s="16"/>
    </row>
    <row r="4" spans="1:16" ht="16.5" x14ac:dyDescent="0.3">
      <c r="A4" s="1"/>
      <c r="B4" s="4" t="s">
        <v>55</v>
      </c>
      <c r="C4" s="85" t="s">
        <v>147</v>
      </c>
      <c r="D4" s="86"/>
      <c r="E4" s="5"/>
      <c r="F4" s="52" t="s">
        <v>56</v>
      </c>
      <c r="G4" s="51" t="s">
        <v>57</v>
      </c>
      <c r="H4" s="53"/>
      <c r="I4" s="53"/>
      <c r="J4" s="16"/>
      <c r="K4" s="16"/>
    </row>
    <row r="5" spans="1:16" ht="16.5" thickBot="1" x14ac:dyDescent="0.3">
      <c r="A5" s="1"/>
      <c r="B5" s="6" t="s">
        <v>2</v>
      </c>
      <c r="C5" s="87" t="s">
        <v>148</v>
      </c>
      <c r="D5" s="88"/>
      <c r="E5" s="5"/>
      <c r="F5" s="50" t="str">
        <f>IF(G4="Recurso","Motor del recurso","")</f>
        <v>Motor del recurso</v>
      </c>
      <c r="G5" s="50" t="s">
        <v>58</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149</v>
      </c>
      <c r="D7" s="36"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40.5" x14ac:dyDescent="0.25">
      <c r="A10" s="13" t="s">
        <v>150</v>
      </c>
      <c r="B10" s="28" t="s">
        <v>151</v>
      </c>
      <c r="C10" s="27" t="str">
        <f t="shared" ref="C10:C14" si="0">IF(OR(B10&lt;&gt;"",J10&lt;&gt;""),IF($G$4="Recurso",CONCATENATE($G$4," ",$G$5),$G$4),"")</f>
        <v>Recurso M5A</v>
      </c>
      <c r="D10" s="14" t="s">
        <v>152</v>
      </c>
      <c r="E10" s="14" t="s">
        <v>146</v>
      </c>
      <c r="F10" s="14" t="str">
        <f t="shared" ref="F10:F66" si="1">IF(OR(B10&lt;&gt;"",J10&lt;&gt;""),CONCATENATE($C$7,"_",$A10,IF($G$4="Cuaderno de Estudio","_small",CONCATENATE(IF(I10="","","n"),IF(LEFT($G$5,1)="F",".jpg",".png")))),"")</f>
        <v>MA_04_01_CO_REC80_IMG01n.png</v>
      </c>
      <c r="G10" s="14" t="str">
        <f>IF(F10&lt;&gt;"",IF($G$4="Recurso",IF(LEFT($G$5,1)="M",VLOOKUP($G$5,'Definición técnica de imagenes'!$A$3:$G$17,5,FALSE),IF($G$5="F1",'Definición técnica de imagenes'!$E$15,'Definición técnica de imagenes'!$F$13)),'Definición técnica de imagenes'!$E$16),"")</f>
        <v>286 x 286 px</v>
      </c>
      <c r="H10" s="14" t="str">
        <f t="shared" ref="H10:H66" si="2">IF(I10&lt;&gt;"",IF(OR(B10&lt;&gt;"",J10&lt;&gt;""),CONCATENATE($C$7,"_",$A10,IF($G$4="Cuaderno de Estudio","_zoom",CONCATENATE("a",IF(LEFT($G$5,1)="F",".jpg",".png")))),""),"")</f>
        <v>MA_04_01_CO_REC80_IMG01a.png</v>
      </c>
      <c r="I10" s="14" t="str">
        <f>IF(OR(B10&lt;&gt;"",J10&lt;&gt;""),IF($G$4="Recurso",IF(LEFT($G$5,1)="M",VLOOKUP($G$5,'Definición técnica de imagenes'!$A$3:$G$17,6,FALSE),IF($G$5="F1","","")),'Definición técnica de imagenes'!$F$16),"")</f>
        <v>500 x 500 px</v>
      </c>
      <c r="J10" s="31" t="s">
        <v>153</v>
      </c>
      <c r="K10" s="21"/>
    </row>
    <row r="11" spans="1:16" s="12" customFormat="1" ht="40.5" x14ac:dyDescent="0.3">
      <c r="A11" s="13" t="s">
        <v>154</v>
      </c>
      <c r="B11" s="32" t="s">
        <v>151</v>
      </c>
      <c r="C11" s="27" t="str">
        <f t="shared" si="0"/>
        <v>Recurso M5A</v>
      </c>
      <c r="D11" s="14" t="s">
        <v>152</v>
      </c>
      <c r="E11" s="14" t="s">
        <v>146</v>
      </c>
      <c r="F11" s="14" t="str">
        <f t="shared" si="1"/>
        <v>MA_04_01_CO_REC80_IMG02n.png</v>
      </c>
      <c r="G11" s="14" t="str">
        <f>IF(F11&lt;&gt;"",IF($G$4="Recurso",IF(LEFT($G$5,1)="M",VLOOKUP($G$5,'Definición técnica de imagenes'!$A$3:$G$17,5,FALSE),IF($G$5="F1",'Definición técnica de imagenes'!$E$15,'Definición técnica de imagenes'!$F$13)),'Definición técnica de imagenes'!$E$16),"")</f>
        <v>286 x 286 px</v>
      </c>
      <c r="H11" s="14" t="str">
        <f t="shared" si="2"/>
        <v>MA_04_01_CO_REC80_IMG02a.png</v>
      </c>
      <c r="I11" s="14" t="str">
        <f>IF(OR(B11&lt;&gt;"",J11&lt;&gt;""),IF($G$4="Recurso",IF(LEFT($G$5,1)="M",VLOOKUP($G$5,'Definición técnica de imagenes'!$A$3:$G$17,6,FALSE),IF($G$5="F1","","")),'Definición técnica de imagenes'!$F$16),"")</f>
        <v>500 x 500 px</v>
      </c>
      <c r="J11" s="31" t="s">
        <v>155</v>
      </c>
      <c r="K11" s="34"/>
    </row>
    <row r="12" spans="1:16" s="12" customFormat="1" ht="40.5" x14ac:dyDescent="0.25">
      <c r="A12" s="13" t="str">
        <f t="shared" ref="A11:A22" si="3">IF(OR(B12&lt;&gt;"",J12&lt;&gt;""),CONCATENATE(LEFT(A11,3),IF(MID(A11,4,2)+1&lt;10,CONCATENATE("0",MID(A11,4,2)+1))),"")</f>
        <v>IMG03</v>
      </c>
      <c r="B12" s="28" t="s">
        <v>157</v>
      </c>
      <c r="C12" s="27" t="str">
        <f t="shared" si="0"/>
        <v>Recurso M5A</v>
      </c>
      <c r="D12" s="14" t="s">
        <v>152</v>
      </c>
      <c r="E12" s="14" t="s">
        <v>146</v>
      </c>
      <c r="F12" s="14" t="str">
        <f t="shared" si="1"/>
        <v>MA_04_01_CO_REC80_IMG03n.png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MA_04_01_CO_REC80_IMG03a.png</v>
      </c>
      <c r="I12" s="14" t="str">
        <f>IF(OR(B12&lt;&gt;"",J12&lt;&gt;""),IF($G$4="Recurso",IF(LEFT($G$5,1)="M",VLOOKUP($G$5,'Definición técnica de imagenes'!$A$3:$G$17,6,FALSE),IF($G$5="F1","","")),'Definición técnica de imagenes'!$F$16),"")</f>
        <v>500 x 500 px</v>
      </c>
      <c r="J12" s="19" t="s">
        <v>156</v>
      </c>
      <c r="K12" s="21"/>
    </row>
    <row r="13" spans="1:16" s="12" customFormat="1" ht="40.5" x14ac:dyDescent="0.25">
      <c r="A13" s="13" t="str">
        <f t="shared" si="3"/>
        <v>IMG04</v>
      </c>
      <c r="B13" s="28" t="s">
        <v>157</v>
      </c>
      <c r="C13" s="27" t="str">
        <f t="shared" si="0"/>
        <v>Recurso M5A</v>
      </c>
      <c r="D13" s="14" t="s">
        <v>152</v>
      </c>
      <c r="E13" s="14" t="s">
        <v>146</v>
      </c>
      <c r="F13" s="14" t="str">
        <f t="shared" si="1"/>
        <v>MA_04_01_CO_REC80_IMG04n.png</v>
      </c>
      <c r="G13" s="14" t="str">
        <f>IF(F13&lt;&gt;"",IF($G$4="Recurso",IF(LEFT($G$5,1)="M",VLOOKUP($G$5,'Definición técnica de imagenes'!$A$3:$G$17,5,FALSE),IF($G$5="F1",'Definición técnica de imagenes'!$E$15,'Definición técnica de imagenes'!$F$13)),'Definición técnica de imagenes'!$E$16),"")</f>
        <v>286 x 286 px</v>
      </c>
      <c r="H13" s="14" t="str">
        <f t="shared" si="2"/>
        <v>MA_04_01_CO_REC80_IMG04a.png</v>
      </c>
      <c r="I13" s="14" t="str">
        <f>IF(OR(B13&lt;&gt;"",J13&lt;&gt;""),IF($G$4="Recurso",IF(LEFT($G$5,1)="M",VLOOKUP($G$5,'Definición técnica de imagenes'!$A$3:$G$17,6,FALSE),IF($G$5="F1","","")),'Definición técnica de imagenes'!$F$16),"")</f>
        <v>500 x 500 px</v>
      </c>
      <c r="J13" s="31" t="s">
        <v>158</v>
      </c>
      <c r="K13" s="21"/>
    </row>
    <row r="14" spans="1:16" s="12" customFormat="1" ht="40.5" x14ac:dyDescent="0.25">
      <c r="A14" s="13" t="str">
        <f t="shared" si="3"/>
        <v>IMG05</v>
      </c>
      <c r="B14" s="28" t="s">
        <v>160</v>
      </c>
      <c r="C14" s="27" t="str">
        <f t="shared" si="0"/>
        <v>Recurso M5A</v>
      </c>
      <c r="D14" s="14" t="s">
        <v>152</v>
      </c>
      <c r="E14" s="14" t="s">
        <v>146</v>
      </c>
      <c r="F14" s="14" t="str">
        <f t="shared" si="1"/>
        <v>MA_04_01_CO_REC80_IMG05n.png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MA_04_01_CO_REC80_IMG05a.png</v>
      </c>
      <c r="I14" s="14" t="str">
        <f>IF(OR(B14&lt;&gt;"",J14&lt;&gt;""),IF($G$4="Recurso",IF(LEFT($G$5,1)="M",VLOOKUP($G$5,'Definición técnica de imagenes'!$A$3:$G$17,6,FALSE),IF($G$5="F1","","")),'Definición técnica de imagenes'!$F$16),"")</f>
        <v>500 x 500 px</v>
      </c>
      <c r="J14" s="14" t="s">
        <v>159</v>
      </c>
      <c r="K14" s="20"/>
    </row>
    <row r="15" spans="1:16" s="12" customFormat="1" x14ac:dyDescent="0.25">
      <c r="A15" s="13" t="str">
        <f t="shared" si="3"/>
        <v/>
      </c>
      <c r="B15" s="28"/>
      <c r="C15" s="28"/>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9"/>
      <c r="C28" s="29"/>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0"/>
      <c r="C30" s="30"/>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1" t="s">
        <v>39</v>
      </c>
      <c r="B1" s="92"/>
      <c r="C1" s="92"/>
      <c r="D1" s="92"/>
      <c r="E1" s="92"/>
      <c r="F1" s="93"/>
    </row>
    <row r="2" spans="1:11" x14ac:dyDescent="0.25">
      <c r="A2" s="43" t="s">
        <v>43</v>
      </c>
      <c r="B2" s="44"/>
      <c r="C2" s="94" t="s">
        <v>14</v>
      </c>
      <c r="D2" s="95"/>
      <c r="E2" s="96"/>
      <c r="F2" s="45"/>
    </row>
    <row r="3" spans="1:11" ht="63" x14ac:dyDescent="0.25">
      <c r="A3" s="46" t="s">
        <v>44</v>
      </c>
      <c r="B3" s="44"/>
      <c r="C3" s="100" t="s">
        <v>15</v>
      </c>
      <c r="D3" s="101"/>
      <c r="E3" s="102"/>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03" t="str">
        <f>CONCATENATE(H21,"_",I21,"_",J21,"_CO")</f>
        <v>LE_07_04_CO</v>
      </c>
      <c r="E5" s="104"/>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89" t="str">
        <f>CONCATENATE("SolicitudGrafica_",D5,".xls")</f>
        <v>SolicitudGrafica_LE_07_04_CO.xls</v>
      </c>
      <c r="E7" s="89"/>
      <c r="F7" s="90"/>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91" t="s">
        <v>42</v>
      </c>
      <c r="B13" s="92"/>
      <c r="C13" s="92"/>
      <c r="D13" s="92"/>
      <c r="E13" s="92"/>
      <c r="F13" s="93"/>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94" t="s">
        <v>50</v>
      </c>
      <c r="D15" s="95"/>
      <c r="E15" s="95"/>
      <c r="F15" s="96"/>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97" t="str">
        <f>CONCATENATE(H21,"_",I21,"_",J21,"_",K45)</f>
        <v>LE_07_04_REC10</v>
      </c>
      <c r="E17" s="98"/>
      <c r="F17" s="99"/>
      <c r="J17" s="35">
        <v>14</v>
      </c>
      <c r="K17" s="35">
        <v>14</v>
      </c>
    </row>
    <row r="18" spans="1:11" ht="79.5" thickBot="1" x14ac:dyDescent="0.3">
      <c r="A18" s="46" t="s">
        <v>49</v>
      </c>
      <c r="B18" s="44"/>
      <c r="C18" s="75" t="s">
        <v>145</v>
      </c>
      <c r="D18" s="89" t="str">
        <f>CONCATENATE("SolicitudGrafica_",D17,".xls")</f>
        <v>SolicitudGrafica_LE_07_04_REC10.xls</v>
      </c>
      <c r="E18" s="89"/>
      <c r="F18" s="90"/>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2015-02-26T12:38:49Z</dcterms:modified>
</cp:coreProperties>
</file>