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esktop\"/>
    </mc:Choice>
  </mc:AlternateContent>
  <bookViews>
    <workbookView xWindow="0" yWindow="0" windowWidth="1848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I31" i="1" l="1"/>
  <c r="A31" i="1"/>
  <c r="F31" i="1" s="1"/>
  <c r="G31" i="1" s="1"/>
  <c r="C31" i="1"/>
  <c r="H31" i="1" l="1"/>
  <c r="O13" i="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K45" i="2" l="1"/>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1" i="1" l="1"/>
  <c r="H12"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H27" i="1" l="1"/>
  <c r="F27" i="1"/>
  <c r="G27" i="1" s="1"/>
  <c r="A28" i="1"/>
  <c r="F28" i="1" l="1"/>
  <c r="G28" i="1" s="1"/>
  <c r="H28" i="1"/>
  <c r="A29" i="1"/>
  <c r="H29" i="1" l="1"/>
  <c r="F29" i="1"/>
  <c r="G29" i="1" s="1"/>
  <c r="A30" i="1"/>
  <c r="F30" i="1" l="1"/>
  <c r="G30" i="1" s="1"/>
  <c r="H30" i="1"/>
  <c r="A32" i="1" l="1"/>
  <c r="F32" i="1" l="1"/>
  <c r="G32" i="1" s="1"/>
  <c r="H32" i="1"/>
  <c r="A33" i="1"/>
  <c r="H33" i="1" l="1"/>
  <c r="F33" i="1"/>
  <c r="G33" i="1" s="1"/>
  <c r="A34" i="1"/>
  <c r="F34" i="1" l="1"/>
  <c r="G34" i="1" s="1"/>
  <c r="H34" i="1"/>
  <c r="A35" i="1"/>
  <c r="H35" i="1" l="1"/>
  <c r="F35" i="1"/>
  <c r="G35" i="1" s="1"/>
  <c r="A36" i="1"/>
  <c r="F36" i="1" l="1"/>
  <c r="G36" i="1" s="1"/>
  <c r="H36" i="1"/>
  <c r="A37" i="1"/>
  <c r="H37" i="1" l="1"/>
  <c r="F37" i="1"/>
  <c r="G37" i="1" s="1"/>
  <c r="A38" i="1"/>
  <c r="F38" i="1" l="1"/>
  <c r="G38" i="1" s="1"/>
  <c r="H38" i="1"/>
  <c r="A39" i="1"/>
  <c r="H39" i="1" l="1"/>
  <c r="F39" i="1"/>
  <c r="G39" i="1" s="1"/>
  <c r="A40" i="1"/>
  <c r="F40" i="1" l="1"/>
  <c r="G40" i="1" s="1"/>
  <c r="H40" i="1"/>
  <c r="A41" i="1"/>
  <c r="H41" i="1" l="1"/>
  <c r="F41" i="1"/>
  <c r="G41" i="1" s="1"/>
  <c r="A42" i="1"/>
  <c r="F42" i="1" l="1"/>
  <c r="G42" i="1" s="1"/>
  <c r="H42" i="1"/>
  <c r="A43" i="1"/>
  <c r="H43" i="1" l="1"/>
  <c r="F43" i="1"/>
  <c r="G43" i="1" s="1"/>
  <c r="A44" i="1"/>
  <c r="F44" i="1" l="1"/>
  <c r="G44" i="1" s="1"/>
  <c r="H44" i="1"/>
  <c r="A45" i="1"/>
  <c r="H45" i="1" l="1"/>
  <c r="F45" i="1"/>
  <c r="G45" i="1" s="1"/>
  <c r="A46" i="1"/>
  <c r="F46" i="1" l="1"/>
  <c r="G46" i="1" s="1"/>
  <c r="H46" i="1"/>
  <c r="A47" i="1"/>
  <c r="H47" i="1" l="1"/>
  <c r="F47" i="1"/>
  <c r="G47" i="1" s="1"/>
  <c r="A48" i="1"/>
  <c r="F48" i="1" l="1"/>
  <c r="G48" i="1" s="1"/>
  <c r="H48" i="1"/>
  <c r="A49" i="1"/>
  <c r="H49" i="1" l="1"/>
  <c r="F49" i="1"/>
  <c r="G49" i="1" s="1"/>
  <c r="A50" i="1"/>
  <c r="F50" i="1" l="1"/>
  <c r="G50" i="1" s="1"/>
  <c r="H50" i="1"/>
  <c r="A51" i="1"/>
  <c r="H51" i="1" l="1"/>
  <c r="F51" i="1"/>
  <c r="G51" i="1" s="1"/>
  <c r="A52" i="1"/>
  <c r="F52" i="1" l="1"/>
  <c r="G52" i="1" s="1"/>
  <c r="H52" i="1"/>
  <c r="A53" i="1"/>
  <c r="H53" i="1" l="1"/>
  <c r="F53" i="1"/>
  <c r="G53" i="1" s="1"/>
  <c r="A54" i="1"/>
  <c r="F54" i="1" l="1"/>
  <c r="G54" i="1" s="1"/>
  <c r="H54" i="1"/>
  <c r="A55" i="1"/>
  <c r="H55" i="1" l="1"/>
  <c r="F55" i="1"/>
  <c r="G55" i="1" s="1"/>
  <c r="A56" i="1"/>
  <c r="F56" i="1" l="1"/>
  <c r="G56" i="1" s="1"/>
  <c r="H56" i="1"/>
  <c r="A57" i="1"/>
  <c r="H57" i="1" l="1"/>
  <c r="F57" i="1"/>
  <c r="G57" i="1" s="1"/>
  <c r="A58" i="1"/>
  <c r="F58" i="1" l="1"/>
  <c r="G58" i="1" s="1"/>
  <c r="H58" i="1"/>
  <c r="A59" i="1"/>
  <c r="H59" i="1" l="1"/>
  <c r="F59" i="1"/>
  <c r="G59" i="1" s="1"/>
  <c r="A60" i="1"/>
  <c r="H60" i="1" l="1"/>
  <c r="F60" i="1"/>
  <c r="G60" i="1" s="1"/>
  <c r="A61" i="1"/>
  <c r="F61" i="1" l="1"/>
  <c r="G61" i="1" s="1"/>
  <c r="H61" i="1"/>
  <c r="A62" i="1"/>
  <c r="A63" i="1" l="1"/>
  <c r="F62" i="1"/>
  <c r="G62" i="1" s="1"/>
  <c r="H62" i="1"/>
  <c r="F63" i="1" l="1"/>
  <c r="G63" i="1" s="1"/>
  <c r="H63" i="1"/>
  <c r="A64" i="1"/>
  <c r="F64" i="1" l="1"/>
  <c r="G64" i="1" s="1"/>
  <c r="H64" i="1"/>
  <c r="A65" i="1"/>
  <c r="F65" i="1" l="1"/>
  <c r="G65" i="1" s="1"/>
  <c r="H65" i="1"/>
  <c r="A66" i="1"/>
  <c r="F66" i="1" l="1"/>
  <c r="G66" i="1" s="1"/>
  <c r="A67" i="1"/>
  <c r="H66" i="1"/>
  <c r="F67" i="1" l="1"/>
  <c r="G67" i="1" s="1"/>
  <c r="H67" i="1"/>
  <c r="A68" i="1"/>
  <c r="F68" i="1" l="1"/>
  <c r="G68" i="1" s="1"/>
  <c r="A69" i="1"/>
  <c r="H68" i="1"/>
  <c r="F69" i="1" l="1"/>
  <c r="G69" i="1" s="1"/>
  <c r="A70" i="1"/>
  <c r="H69" i="1"/>
  <c r="F70" i="1" l="1"/>
  <c r="G70" i="1" s="1"/>
  <c r="H70" i="1"/>
  <c r="A71" i="1"/>
  <c r="F71" i="1" l="1"/>
  <c r="G71" i="1" s="1"/>
  <c r="H71" i="1"/>
</calcChain>
</file>

<file path=xl/sharedStrings.xml><?xml version="1.0" encoding="utf-8"?>
<sst xmlns="http://schemas.openxmlformats.org/spreadsheetml/2006/main" count="501" uniqueCount="223">
  <si>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</si>
  <si>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</si>
  <si>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</si>
  <si>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</si>
  <si>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</si>
  <si>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</si>
  <si>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</si>
  <si>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</si>
  <si>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</si>
  <si>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</si>
  <si>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</si>
  <si>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</si>
  <si>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</si>
  <si>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</si>
  <si>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</si>
  <si>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</si>
  <si>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</si>
  <si>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</si>
  <si>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</si>
  <si>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</si>
  <si>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</si>
  <si>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</si>
  <si>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</si>
  <si>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</si>
  <si>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</si>
  <si>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</si>
  <si>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</si>
  <si>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</si>
  <si>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</si>
  <si>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</si>
  <si>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</si>
  <si>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</si>
  <si>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</si>
  <si>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</si>
  <si>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</si>
  <si>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</si>
  <si>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</si>
  <si>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</si>
  <si>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</si>
  <si>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</si>
  <si>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</si>
  <si>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</si>
  <si>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</si>
  <si>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</si>
  <si>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</si>
  <si>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</si>
  <si>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</si>
  <si>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</si>
  <si>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</si>
  <si>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</si>
  <si>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</si>
  <si>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</si>
  <si>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</si>
  <si>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</si>
  <si>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</si>
  <si>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</si>
  <si>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</si>
  <si>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</si>
  <si>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</si>
  <si>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</si>
  <si>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</si>
  <si>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</si>
  <si>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</si>
  <si>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</si>
  <si>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</si>
  <si>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</si>
  <si>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</si>
  <si>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</si>
  <si>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</si>
  <si>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</si>
  <si>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</si>
  <si>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</si>
  <si>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</si>
  <si>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</si>
  <si>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</si>
  <si>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</si>
  <si>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</si>
  <si>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</si>
  <si>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</si>
  <si>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</si>
  <si>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</si>
  <si>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</si>
  <si>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</si>
  <si>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</si>
  <si>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</si>
  <si>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</si>
  <si>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</si>
  <si>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</si>
  <si>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</si>
  <si>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</si>
  <si>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</si>
  <si>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</si>
  <si>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</si>
  <si>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</si>
  <si>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</si>
  <si>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</si>
  <si>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</si>
  <si>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</si>
  <si>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</si>
  <si>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</si>
  <si>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</si>
  <si>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</si>
  <si>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</si>
  <si>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</si>
  <si>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</si>
  <si>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</si>
  <si>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</si>
  <si>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</si>
  <si>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</si>
  <si>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</si>
  <si>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</si>
  <si>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</si>
  <si>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</si>
  <si>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</si>
  <si>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</si>
  <si>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</si>
  <si>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</si>
  <si>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</si>
  <si>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</si>
  <si>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</si>
  <si>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</si>
  <si>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</si>
  <si>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</si>
  <si>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</si>
  <si>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</si>
  <si>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</si>
  <si>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</si>
  <si>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</si>
  <si>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</si>
  <si>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</si>
  <si>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</si>
  <si>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</si>
  <si>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</si>
  <si>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</si>
  <si>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</si>
  <si>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</si>
  <si>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</si>
  <si>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</si>
  <si>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</si>
  <si>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</si>
  <si>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</si>
  <si>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</si>
  <si>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</si>
  <si>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</si>
  <si>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</si>
  <si>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</si>
  <si>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</si>
  <si>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</si>
  <si>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</si>
  <si>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</si>
  <si>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</si>
  <si>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</si>
  <si>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</si>
  <si>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</si>
  <si>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</si>
  <si>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</si>
  <si>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</si>
  <si>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</si>
  <si>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</si>
  <si>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</si>
  <si>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</si>
  <si>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</si>
  <si>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</si>
  <si>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</si>
  <si>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</si>
  <si>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</si>
  <si>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</si>
  <si>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</si>
  <si>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</si>
  <si>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</si>
  <si>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</si>
  <si>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</si>
  <si>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</si>
  <si>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</si>
  <si>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</si>
  <si>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</si>
  <si>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</si>
  <si>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</si>
  <si>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</si>
  <si>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</si>
  <si>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</si>
  <si>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</si>
  <si>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</si>
  <si>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</si>
  <si>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</si>
  <si>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</si>
  <si>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</si>
  <si>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Función cuadrática</t>
  </si>
  <si>
    <t>Ilustración</t>
  </si>
  <si>
    <t>MA_09_06_REC20</t>
  </si>
  <si>
    <t>Cuaderno de Estudio</t>
  </si>
  <si>
    <t>Ver descripción</t>
  </si>
  <si>
    <t>Fotografía</t>
  </si>
  <si>
    <t>Esta en git hub pero parece hecha con trazos a mano. Por favor enviar para revisar.</t>
  </si>
  <si>
    <t>Arco iris</t>
  </si>
  <si>
    <t>Ya está en git hub</t>
  </si>
  <si>
    <t xml:space="preserve">Gráfica de la función f(x) = x2 + 2x. 
(Nueva) </t>
  </si>
  <si>
    <t>Esta en git hub nombrada como MA_09_06_REC20_O6. Ajustar el tamaño para ubicarla en cuaderno de estudio</t>
  </si>
  <si>
    <t>Puentes en forma de parábola</t>
  </si>
  <si>
    <t>No hay imagen con ese código</t>
  </si>
  <si>
    <t xml:space="preserve">Gráfica de la función f(x) = 2x2 + 8x + 1.  (Nueva) </t>
  </si>
  <si>
    <r>
      <t xml:space="preserve">función </t>
    </r>
    <r>
      <rPr>
        <i/>
        <sz val="10"/>
        <color theme="1"/>
        <rFont val="Arial"/>
        <family val="2"/>
      </rPr>
      <t xml:space="preserve">y = </t>
    </r>
    <r>
      <rPr>
        <sz val="10"/>
        <color theme="1"/>
        <rFont val="Arial"/>
        <family val="2"/>
      </rPr>
      <t>-2</t>
    </r>
    <r>
      <rPr>
        <i/>
        <sz val="10"/>
        <color theme="1"/>
        <rFont val="Arial"/>
        <family val="2"/>
      </rPr>
      <t>x</t>
    </r>
    <r>
      <rPr>
        <i/>
        <vertAlign val="superscript"/>
        <sz val="10"/>
        <color theme="1"/>
        <rFont val="Arial"/>
        <family val="2"/>
      </rPr>
      <t>2</t>
    </r>
    <r>
      <rPr>
        <sz val="10"/>
        <color theme="1"/>
        <rFont val="Arial"/>
        <family val="2"/>
      </rPr>
      <t xml:space="preserve"> + 1 </t>
    </r>
  </si>
  <si>
    <r>
      <t xml:space="preserve">y = </t>
    </r>
    <r>
      <rPr>
        <sz val="10"/>
        <color theme="1"/>
        <rFont val="Arial"/>
        <family val="2"/>
      </rPr>
      <t>4</t>
    </r>
    <r>
      <rPr>
        <i/>
        <sz val="10"/>
        <color theme="1"/>
        <rFont val="Arial"/>
        <family val="2"/>
      </rPr>
      <t>x</t>
    </r>
    <r>
      <rPr>
        <i/>
        <vertAlign val="superscript"/>
        <sz val="10"/>
        <color theme="1"/>
        <rFont val="Arial"/>
        <family val="2"/>
      </rPr>
      <t>2</t>
    </r>
    <r>
      <rPr>
        <i/>
        <sz val="10"/>
        <color theme="1"/>
        <rFont val="Arial"/>
        <family val="2"/>
      </rPr>
      <t xml:space="preserve"> + </t>
    </r>
    <r>
      <rPr>
        <sz val="10"/>
        <color theme="1"/>
        <rFont val="Arial"/>
        <family val="2"/>
      </rPr>
      <t>2</t>
    </r>
    <r>
      <rPr>
        <i/>
        <sz val="10"/>
        <color theme="1"/>
        <rFont val="Arial"/>
        <family val="2"/>
      </rPr>
      <t>x</t>
    </r>
  </si>
  <si>
    <t>Esta en git hub. Los números deben verse rectos</t>
  </si>
  <si>
    <t>Revisar. Números rectos</t>
  </si>
  <si>
    <t>Esta en git hub pero parece hecha con trazos a mano. Por favor enviar para revisar. No está imagen zoom en git hub. Números rectos</t>
  </si>
  <si>
    <t>Fotografía lanza</t>
  </si>
  <si>
    <t>Esta en git hub</t>
  </si>
  <si>
    <t>Rectángulos</t>
  </si>
  <si>
    <t>Está en git hub</t>
  </si>
  <si>
    <t>Fotografía baloncesto</t>
  </si>
  <si>
    <t>Shutterstock 114785188</t>
  </si>
  <si>
    <t>Está en git hub. Colocar cotas</t>
  </si>
  <si>
    <t>Está en git hub. Hacer ajustes indicados.</t>
  </si>
  <si>
    <t>Plataforma Aula España. 4° ESO. Las funciones lineales y cuadráticas/Las funciones cuadráticas/Imagen 3</t>
  </si>
  <si>
    <r>
      <t>Gráfica de la función f(x) = –5/6</t>
    </r>
    <r>
      <rPr>
        <i/>
        <sz val="10"/>
        <color theme="1"/>
        <rFont val="Arial"/>
        <family val="2"/>
      </rPr>
      <t>x</t>
    </r>
    <r>
      <rPr>
        <vertAlign val="superscript"/>
        <sz val="10"/>
        <color theme="1"/>
        <rFont val="Arial"/>
        <family val="2"/>
      </rPr>
      <t>2</t>
    </r>
    <r>
      <rPr>
        <sz val="10"/>
        <color theme="1"/>
        <rFont val="Arial"/>
        <family val="2"/>
      </rPr>
      <t xml:space="preserve"> + 3. </t>
    </r>
  </si>
  <si>
    <t>Representar la función indicada siguiendolos parámetros establecidos en plano cartesiano, colores, fuentes, etc.</t>
  </si>
  <si>
    <t>Plataforma Aula España. 4° ESO. Las funciones lineales y cuadráticas/Las funciones cuadráticas/Imagen 4</t>
  </si>
  <si>
    <t>Plataforma Aula España. 4° ESO. Las funciones lineales y cuadráticas/Las funciones cuadráticas/Imagen 5</t>
  </si>
  <si>
    <t>Plataforma Aula España. 4° ESO. Las funciones lineales y cuadráticas/Las funciones cuadráticas/Imagen 6</t>
  </si>
  <si>
    <t>Plataforma Aula España. 4° ESO. Las funciones lineales y cuadráticas/Las funciones cuadráticas/Imagen 7</t>
  </si>
  <si>
    <r>
      <t xml:space="preserve">Gráfica de la función </t>
    </r>
    <r>
      <rPr>
        <i/>
        <sz val="10"/>
        <color rgb="FF333333"/>
        <rFont val="Arial"/>
        <family val="2"/>
      </rPr>
      <t>y</t>
    </r>
    <r>
      <rPr>
        <sz val="10"/>
        <color rgb="FF333333"/>
        <rFont val="Arial"/>
        <family val="2"/>
      </rPr>
      <t> = – </t>
    </r>
    <r>
      <rPr>
        <i/>
        <sz val="10"/>
        <color rgb="FF333333"/>
        <rFont val="Arial"/>
        <family val="2"/>
      </rPr>
      <t>x</t>
    </r>
    <r>
      <rPr>
        <vertAlign val="superscript"/>
        <sz val="10"/>
        <color rgb="FF333333"/>
        <rFont val="Arial"/>
        <family val="2"/>
      </rPr>
      <t>2</t>
    </r>
    <r>
      <rPr>
        <sz val="10"/>
        <color rgb="FF333333"/>
        <rFont val="Arial"/>
        <family val="2"/>
      </rPr>
      <t> + 4</t>
    </r>
    <r>
      <rPr>
        <i/>
        <sz val="10"/>
        <color rgb="FF333333"/>
        <rFont val="Arial"/>
        <family val="2"/>
      </rPr>
      <t>x</t>
    </r>
    <r>
      <rPr>
        <sz val="10"/>
        <color rgb="FF333333"/>
        <rFont val="Arial"/>
        <family val="2"/>
      </rPr>
      <t> + 5</t>
    </r>
  </si>
  <si>
    <t>Formar una sola imagen con MA_09_06_07 Y MA_09_06_08. Revisar que queden con el mismo estilo. Si es necesario encragarla nuevamente.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</si>
</sst>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9"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0"/>
      <color theme="1"/>
      <name val="Arial"/>
      <family val="2"/>
    </font>
    <font>
      <i/>
      <sz val="10"/>
      <color theme="1"/>
      <name val="Arial"/>
      <family val="2"/>
    </font>
    <font>
      <i/>
      <vertAlign val="superscript"/>
      <sz val="10"/>
      <color theme="1"/>
      <name val="Arial"/>
      <family val="2"/>
    </font>
    <font>
      <vertAlign val="superscript"/>
      <sz val="10"/>
      <color theme="1"/>
      <name val="Arial"/>
      <family val="2"/>
    </font>
    <font>
      <sz val="10"/>
      <color rgb="FF333333"/>
      <name val="Arial"/>
      <family val="2"/>
    </font>
    <font>
      <i/>
      <sz val="10"/>
      <color rgb="FF333333"/>
      <name val="Arial"/>
      <family val="2"/>
    </font>
    <font>
      <vertAlign val="superscript"/>
      <sz val="10"/>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12"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14" fillId="0" borderId="0" xfId="0" applyFont="1" applyBorder="1" applyAlignment="1">
      <alignment vertical="center" wrapText="1"/>
    </xf>
    <xf numFmtId="0" fontId="14"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1" fillId="0" borderId="29" xfId="0" applyFont="1" applyBorder="1" applyAlignment="1">
      <alignment vertical="center" wrapText="1"/>
    </xf>
    <xf numFmtId="0" fontId="21" fillId="0" borderId="29" xfId="0" applyFont="1" applyFill="1" applyBorder="1" applyAlignment="1">
      <alignment vertical="center" wrapText="1"/>
    </xf>
    <xf numFmtId="0" fontId="20"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pplyProtection="1">
      <alignment horizontal="center"/>
      <protection locked="0"/>
    </xf>
    <xf numFmtId="164" fontId="7" fillId="0" borderId="26" xfId="0" applyNumberFormat="1" applyFont="1" applyBorder="1" applyAlignment="1" applyProtection="1">
      <alignment horizontal="center"/>
      <protection locked="0"/>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8" borderId="0" xfId="0" applyFont="1" applyFill="1" applyAlignment="1">
      <alignment horizontal="center" vertical="center" wrapText="1"/>
    </xf>
    <xf numFmtId="0" fontId="13" fillId="7" borderId="0" xfId="0" applyFont="1" applyFill="1" applyAlignment="1">
      <alignment horizontal="center" vertical="center" wrapText="1"/>
    </xf>
    <xf numFmtId="0" fontId="22" fillId="0" borderId="0" xfId="0" applyFont="1"/>
    <xf numFmtId="0" fontId="23" fillId="0" borderId="0" xfId="0" applyFont="1"/>
    <xf numFmtId="0" fontId="26"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7.jpeg"/><Relationship Id="rId3" Type="http://schemas.openxmlformats.org/officeDocument/2006/relationships/image" Target="../media/image4.jpeg"/><Relationship Id="rId21" Type="http://schemas.openxmlformats.org/officeDocument/2006/relationships/hyperlink" Target="http://profesores.aulaplaneta.com/DNNPlayerPackages/Package14640/InfoGuion/cuadernoestudio/images_xml/MT_10_07_img8_zoom.jpg" TargetMode="External"/><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hyperlink" Target="http://profesores.aulaplaneta.com/DNNPlayerPackages/Package14640/InfoGuion/cuadernoestudio/images_xml/MT_10_07_img6_zoom.jpg" TargetMode="External"/><Relationship Id="rId2" Type="http://schemas.openxmlformats.org/officeDocument/2006/relationships/image" Target="../media/image3.jpeg"/><Relationship Id="rId16" Type="http://schemas.openxmlformats.org/officeDocument/2006/relationships/image" Target="../media/image16.jpeg"/><Relationship Id="rId20" Type="http://schemas.openxmlformats.org/officeDocument/2006/relationships/image" Target="../media/image18.jpe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hyperlink" Target="http://profesores.aulaplaneta.com/DNNPlayerPackages/Package14640/InfoGuion/cuadernoestudio/images_xml/MT_10_07_img5_zoom.jpg" TargetMode="External"/><Relationship Id="rId23" Type="http://schemas.openxmlformats.org/officeDocument/2006/relationships/image" Target="../media/image20.png"/><Relationship Id="rId10" Type="http://schemas.openxmlformats.org/officeDocument/2006/relationships/image" Target="../media/image11.png"/><Relationship Id="rId19" Type="http://schemas.openxmlformats.org/officeDocument/2006/relationships/hyperlink" Target="http://profesores.aulaplaneta.com/DNNPlayerPackages/Package14640/InfoGuion/cuadernoestudio/images_xml/MT_10_07_img7_zoom.jpg" TargetMode="External"/><Relationship Id="rId4" Type="http://schemas.openxmlformats.org/officeDocument/2006/relationships/image" Target="../media/image5.jpeg"/><Relationship Id="rId9" Type="http://schemas.openxmlformats.org/officeDocument/2006/relationships/image" Target="../media/image10.png"/><Relationship Id="rId14" Type="http://schemas.openxmlformats.org/officeDocument/2006/relationships/image" Target="../media/image15.jpeg"/><Relationship Id="rId22" Type="http://schemas.openxmlformats.org/officeDocument/2006/relationships/image" Target="../media/image19.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9</xdr:col>
      <xdr:colOff>555625</xdr:colOff>
      <xdr:row>10</xdr:row>
      <xdr:rowOff>95252</xdr:rowOff>
    </xdr:from>
    <xdr:to>
      <xdr:col>9</xdr:col>
      <xdr:colOff>1947090</xdr:colOff>
      <xdr:row>10</xdr:row>
      <xdr:rowOff>1429039</xdr:rowOff>
    </xdr:to>
    <xdr:pic>
      <xdr:nvPicPr>
        <xdr:cNvPr id="2" name="Imagen 1"/>
        <xdr:cNvPicPr>
          <a:picLocks noChangeAspect="1"/>
        </xdr:cNvPicPr>
      </xdr:nvPicPr>
      <xdr:blipFill>
        <a:blip xmlns:r="http://schemas.openxmlformats.org/officeDocument/2006/relationships" r:embed="rId1"/>
        <a:stretch>
          <a:fillRect/>
        </a:stretch>
      </xdr:blipFill>
      <xdr:spPr>
        <a:xfrm>
          <a:off x="14271625" y="4040190"/>
          <a:ext cx="1391465" cy="1333787"/>
        </a:xfrm>
        <a:prstGeom prst="rect">
          <a:avLst/>
        </a:prstGeom>
      </xdr:spPr>
    </xdr:pic>
    <xdr:clientData/>
  </xdr:twoCellAnchor>
  <xdr:twoCellAnchor editAs="oneCell">
    <xdr:from>
      <xdr:col>9</xdr:col>
      <xdr:colOff>206375</xdr:colOff>
      <xdr:row>11</xdr:row>
      <xdr:rowOff>119063</xdr:rowOff>
    </xdr:from>
    <xdr:to>
      <xdr:col>9</xdr:col>
      <xdr:colOff>2190750</xdr:colOff>
      <xdr:row>11</xdr:row>
      <xdr:rowOff>1270000</xdr:rowOff>
    </xdr:to>
    <xdr:pic>
      <xdr:nvPicPr>
        <xdr:cNvPr id="3" name="Imagen 2" descr="I:\planeta\guion 6\imagenes\2.JPG"/>
        <xdr:cNvPicPr/>
      </xdr:nvPicPr>
      <xdr:blipFill>
        <a:blip xmlns:r="http://schemas.openxmlformats.org/officeDocument/2006/relationships" r:embed="rId2"/>
        <a:srcRect/>
        <a:stretch>
          <a:fillRect/>
        </a:stretch>
      </xdr:blipFill>
      <xdr:spPr bwMode="auto">
        <a:xfrm>
          <a:off x="13922375" y="5595938"/>
          <a:ext cx="1984375" cy="1150937"/>
        </a:xfrm>
        <a:prstGeom prst="rect">
          <a:avLst/>
        </a:prstGeom>
        <a:noFill/>
        <a:ln w="9525">
          <a:noFill/>
          <a:miter lim="800000"/>
          <a:headEnd/>
          <a:tailEnd/>
        </a:ln>
      </xdr:spPr>
    </xdr:pic>
    <xdr:clientData/>
  </xdr:twoCellAnchor>
  <xdr:twoCellAnchor editAs="oneCell">
    <xdr:from>
      <xdr:col>9</xdr:col>
      <xdr:colOff>182562</xdr:colOff>
      <xdr:row>33</xdr:row>
      <xdr:rowOff>111127</xdr:rowOff>
    </xdr:from>
    <xdr:to>
      <xdr:col>9</xdr:col>
      <xdr:colOff>2562542</xdr:colOff>
      <xdr:row>33</xdr:row>
      <xdr:rowOff>1476377</xdr:rowOff>
    </xdr:to>
    <xdr:pic>
      <xdr:nvPicPr>
        <xdr:cNvPr id="4" name="Imagen 3" descr="C:\Users\Lzambrano\Documents\GitHub\Matematicas\fuentes\visuales\grado09\guion06\materialGrafico\MA_09_06_CO_REC20_IMG06a.jpg"/>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898562" y="11080752"/>
          <a:ext cx="2379980" cy="1365250"/>
        </a:xfrm>
        <a:prstGeom prst="rect">
          <a:avLst/>
        </a:prstGeom>
        <a:noFill/>
        <a:ln>
          <a:noFill/>
        </a:ln>
      </xdr:spPr>
    </xdr:pic>
    <xdr:clientData/>
  </xdr:twoCellAnchor>
  <xdr:twoCellAnchor editAs="oneCell">
    <xdr:from>
      <xdr:col>9</xdr:col>
      <xdr:colOff>79375</xdr:colOff>
      <xdr:row>14</xdr:row>
      <xdr:rowOff>119063</xdr:rowOff>
    </xdr:from>
    <xdr:to>
      <xdr:col>9</xdr:col>
      <xdr:colOff>2365375</xdr:colOff>
      <xdr:row>14</xdr:row>
      <xdr:rowOff>1476374</xdr:rowOff>
    </xdr:to>
    <xdr:pic>
      <xdr:nvPicPr>
        <xdr:cNvPr id="5" name="Imagen 4" descr="J:\planeta\guion 6\imagenes\3.jpg"/>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95375" y="7366001"/>
          <a:ext cx="2286000" cy="1357311"/>
        </a:xfrm>
        <a:prstGeom prst="rect">
          <a:avLst/>
        </a:prstGeom>
        <a:noFill/>
        <a:ln>
          <a:noFill/>
        </a:ln>
      </xdr:spPr>
    </xdr:pic>
    <xdr:clientData/>
  </xdr:twoCellAnchor>
  <xdr:twoCellAnchor editAs="oneCell">
    <xdr:from>
      <xdr:col>9</xdr:col>
      <xdr:colOff>301624</xdr:colOff>
      <xdr:row>17</xdr:row>
      <xdr:rowOff>49657</xdr:rowOff>
    </xdr:from>
    <xdr:to>
      <xdr:col>9</xdr:col>
      <xdr:colOff>2135187</xdr:colOff>
      <xdr:row>17</xdr:row>
      <xdr:rowOff>1820983</xdr:rowOff>
    </xdr:to>
    <xdr:pic>
      <xdr:nvPicPr>
        <xdr:cNvPr id="6" name="Imagen 5"/>
        <xdr:cNvPicPr>
          <a:picLocks noChangeAspect="1"/>
        </xdr:cNvPicPr>
      </xdr:nvPicPr>
      <xdr:blipFill>
        <a:blip xmlns:r="http://schemas.openxmlformats.org/officeDocument/2006/relationships" r:embed="rId5"/>
        <a:stretch>
          <a:fillRect/>
        </a:stretch>
      </xdr:blipFill>
      <xdr:spPr>
        <a:xfrm>
          <a:off x="14017624" y="9360345"/>
          <a:ext cx="1833563" cy="1771326"/>
        </a:xfrm>
        <a:prstGeom prst="rect">
          <a:avLst/>
        </a:prstGeom>
      </xdr:spPr>
    </xdr:pic>
    <xdr:clientData/>
  </xdr:twoCellAnchor>
  <xdr:twoCellAnchor editAs="oneCell">
    <xdr:from>
      <xdr:col>9</xdr:col>
      <xdr:colOff>198437</xdr:colOff>
      <xdr:row>18</xdr:row>
      <xdr:rowOff>39686</xdr:rowOff>
    </xdr:from>
    <xdr:to>
      <xdr:col>9</xdr:col>
      <xdr:colOff>2492375</xdr:colOff>
      <xdr:row>18</xdr:row>
      <xdr:rowOff>1365250</xdr:rowOff>
    </xdr:to>
    <xdr:pic>
      <xdr:nvPicPr>
        <xdr:cNvPr id="7" name="Imagen 6"/>
        <xdr:cNvPicPr/>
      </xdr:nvPicPr>
      <xdr:blipFill>
        <a:blip xmlns:r="http://schemas.openxmlformats.org/officeDocument/2006/relationships" r:embed="rId6"/>
        <a:stretch>
          <a:fillRect/>
        </a:stretch>
      </xdr:blipFill>
      <xdr:spPr>
        <a:xfrm>
          <a:off x="13914437" y="11263311"/>
          <a:ext cx="2293938" cy="1325564"/>
        </a:xfrm>
        <a:prstGeom prst="rect">
          <a:avLst/>
        </a:prstGeom>
      </xdr:spPr>
    </xdr:pic>
    <xdr:clientData/>
  </xdr:twoCellAnchor>
  <mc:AlternateContent xmlns:mc="http://schemas.openxmlformats.org/markup-compatibility/2006">
    <mc:Choice xmlns:a14="http://schemas.microsoft.com/office/drawing/2010/main" Requires="a14">
      <xdr:twoCellAnchor>
        <xdr:from>
          <xdr:col>9</xdr:col>
          <xdr:colOff>452438</xdr:colOff>
          <xdr:row>19</xdr:row>
          <xdr:rowOff>91964</xdr:rowOff>
        </xdr:from>
        <xdr:to>
          <xdr:col>9</xdr:col>
          <xdr:colOff>2111376</xdr:colOff>
          <xdr:row>19</xdr:row>
          <xdr:rowOff>1389061</xdr:rowOff>
        </xdr:to>
        <xdr:sp macro="" textlink="">
          <xdr:nvSpPr>
            <xdr:cNvPr id="2050" name="Object 2" hidden="1">
              <a:extLst>
                <a:ext uri="{63B3BB69-23CF-44E3-9099-C40C66FF867C}">
                  <a14:compatExt spid="_x0000_s205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9</xdr:col>
      <xdr:colOff>476250</xdr:colOff>
      <xdr:row>20</xdr:row>
      <xdr:rowOff>271902</xdr:rowOff>
    </xdr:from>
    <xdr:to>
      <xdr:col>9</xdr:col>
      <xdr:colOff>2158999</xdr:colOff>
      <xdr:row>20</xdr:row>
      <xdr:rowOff>1897683</xdr:rowOff>
    </xdr:to>
    <xdr:pic>
      <xdr:nvPicPr>
        <xdr:cNvPr id="8" name="Imagen 7"/>
        <xdr:cNvPicPr>
          <a:picLocks noChangeAspect="1"/>
        </xdr:cNvPicPr>
      </xdr:nvPicPr>
      <xdr:blipFill>
        <a:blip xmlns:r="http://schemas.openxmlformats.org/officeDocument/2006/relationships" r:embed="rId7"/>
        <a:stretch>
          <a:fillRect/>
        </a:stretch>
      </xdr:blipFill>
      <xdr:spPr>
        <a:xfrm>
          <a:off x="14192250" y="14424465"/>
          <a:ext cx="1682749" cy="1625781"/>
        </a:xfrm>
        <a:prstGeom prst="rect">
          <a:avLst/>
        </a:prstGeom>
      </xdr:spPr>
    </xdr:pic>
    <xdr:clientData/>
  </xdr:twoCellAnchor>
  <xdr:twoCellAnchor editAs="oneCell">
    <xdr:from>
      <xdr:col>9</xdr:col>
      <xdr:colOff>277813</xdr:colOff>
      <xdr:row>24</xdr:row>
      <xdr:rowOff>158749</xdr:rowOff>
    </xdr:from>
    <xdr:to>
      <xdr:col>9</xdr:col>
      <xdr:colOff>1899954</xdr:colOff>
      <xdr:row>24</xdr:row>
      <xdr:rowOff>1729933</xdr:rowOff>
    </xdr:to>
    <xdr:pic>
      <xdr:nvPicPr>
        <xdr:cNvPr id="9" name="Imagen 8"/>
        <xdr:cNvPicPr>
          <a:picLocks noChangeAspect="1"/>
        </xdr:cNvPicPr>
      </xdr:nvPicPr>
      <xdr:blipFill>
        <a:blip xmlns:r="http://schemas.openxmlformats.org/officeDocument/2006/relationships" r:embed="rId8"/>
        <a:stretch>
          <a:fillRect/>
        </a:stretch>
      </xdr:blipFill>
      <xdr:spPr>
        <a:xfrm>
          <a:off x="13993813" y="16898937"/>
          <a:ext cx="1622141" cy="1571184"/>
        </a:xfrm>
        <a:prstGeom prst="rect">
          <a:avLst/>
        </a:prstGeom>
      </xdr:spPr>
    </xdr:pic>
    <xdr:clientData/>
  </xdr:twoCellAnchor>
  <xdr:twoCellAnchor editAs="oneCell">
    <xdr:from>
      <xdr:col>9</xdr:col>
      <xdr:colOff>230188</xdr:colOff>
      <xdr:row>25</xdr:row>
      <xdr:rowOff>158749</xdr:rowOff>
    </xdr:from>
    <xdr:to>
      <xdr:col>9</xdr:col>
      <xdr:colOff>1978262</xdr:colOff>
      <xdr:row>25</xdr:row>
      <xdr:rowOff>1865312</xdr:rowOff>
    </xdr:to>
    <xdr:pic>
      <xdr:nvPicPr>
        <xdr:cNvPr id="10" name="Imagen 9"/>
        <xdr:cNvPicPr>
          <a:picLocks noChangeAspect="1"/>
        </xdr:cNvPicPr>
      </xdr:nvPicPr>
      <xdr:blipFill>
        <a:blip xmlns:r="http://schemas.openxmlformats.org/officeDocument/2006/relationships" r:embed="rId9"/>
        <a:stretch>
          <a:fillRect/>
        </a:stretch>
      </xdr:blipFill>
      <xdr:spPr>
        <a:xfrm>
          <a:off x="13946188" y="18907124"/>
          <a:ext cx="1748074" cy="1706563"/>
        </a:xfrm>
        <a:prstGeom prst="rect">
          <a:avLst/>
        </a:prstGeom>
      </xdr:spPr>
    </xdr:pic>
    <xdr:clientData/>
  </xdr:twoCellAnchor>
  <xdr:twoCellAnchor editAs="oneCell">
    <xdr:from>
      <xdr:col>9</xdr:col>
      <xdr:colOff>404812</xdr:colOff>
      <xdr:row>26</xdr:row>
      <xdr:rowOff>23075</xdr:rowOff>
    </xdr:from>
    <xdr:to>
      <xdr:col>9</xdr:col>
      <xdr:colOff>2063751</xdr:colOff>
      <xdr:row>26</xdr:row>
      <xdr:rowOff>1642620</xdr:rowOff>
    </xdr:to>
    <xdr:pic>
      <xdr:nvPicPr>
        <xdr:cNvPr id="11" name="Imagen 10"/>
        <xdr:cNvPicPr>
          <a:picLocks noChangeAspect="1"/>
        </xdr:cNvPicPr>
      </xdr:nvPicPr>
      <xdr:blipFill>
        <a:blip xmlns:r="http://schemas.openxmlformats.org/officeDocument/2006/relationships" r:embed="rId10"/>
        <a:stretch>
          <a:fillRect/>
        </a:stretch>
      </xdr:blipFill>
      <xdr:spPr>
        <a:xfrm>
          <a:off x="14120812" y="20978075"/>
          <a:ext cx="1658939" cy="1619545"/>
        </a:xfrm>
        <a:prstGeom prst="rect">
          <a:avLst/>
        </a:prstGeom>
      </xdr:spPr>
    </xdr:pic>
    <xdr:clientData/>
  </xdr:twoCellAnchor>
  <xdr:twoCellAnchor editAs="oneCell">
    <xdr:from>
      <xdr:col>9</xdr:col>
      <xdr:colOff>47623</xdr:colOff>
      <xdr:row>30</xdr:row>
      <xdr:rowOff>214311</xdr:rowOff>
    </xdr:from>
    <xdr:to>
      <xdr:col>9</xdr:col>
      <xdr:colOff>2532062</xdr:colOff>
      <xdr:row>30</xdr:row>
      <xdr:rowOff>1254124</xdr:rowOff>
    </xdr:to>
    <xdr:pic>
      <xdr:nvPicPr>
        <xdr:cNvPr id="17" name="Imagen 16"/>
        <xdr:cNvPicPr/>
      </xdr:nvPicPr>
      <xdr:blipFill rotWithShape="1">
        <a:blip xmlns:r="http://schemas.openxmlformats.org/officeDocument/2006/relationships" r:embed="rId11"/>
        <a:srcRect l="12275" t="25623" r="20677" b="32358"/>
        <a:stretch/>
      </xdr:blipFill>
      <xdr:spPr bwMode="auto">
        <a:xfrm>
          <a:off x="13763623" y="23463249"/>
          <a:ext cx="2484439" cy="1039813"/>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317500</xdr:colOff>
      <xdr:row>31</xdr:row>
      <xdr:rowOff>133928</xdr:rowOff>
    </xdr:from>
    <xdr:to>
      <xdr:col>9</xdr:col>
      <xdr:colOff>2159000</xdr:colOff>
      <xdr:row>31</xdr:row>
      <xdr:rowOff>1203850</xdr:rowOff>
    </xdr:to>
    <xdr:pic>
      <xdr:nvPicPr>
        <xdr:cNvPr id="15" name="Imagen 14"/>
        <xdr:cNvPicPr>
          <a:picLocks noChangeAspect="1"/>
        </xdr:cNvPicPr>
      </xdr:nvPicPr>
      <xdr:blipFill>
        <a:blip xmlns:r="http://schemas.openxmlformats.org/officeDocument/2006/relationships" r:embed="rId12"/>
        <a:stretch>
          <a:fillRect/>
        </a:stretch>
      </xdr:blipFill>
      <xdr:spPr>
        <a:xfrm>
          <a:off x="14033500" y="24851303"/>
          <a:ext cx="1841500" cy="1069922"/>
        </a:xfrm>
        <a:prstGeom prst="rect">
          <a:avLst/>
        </a:prstGeom>
      </xdr:spPr>
    </xdr:pic>
    <xdr:clientData/>
  </xdr:twoCellAnchor>
  <xdr:twoCellAnchor editAs="oneCell">
    <xdr:from>
      <xdr:col>9</xdr:col>
      <xdr:colOff>15876</xdr:colOff>
      <xdr:row>32</xdr:row>
      <xdr:rowOff>102917</xdr:rowOff>
    </xdr:from>
    <xdr:to>
      <xdr:col>9</xdr:col>
      <xdr:colOff>2597908</xdr:colOff>
      <xdr:row>32</xdr:row>
      <xdr:rowOff>1389062</xdr:rowOff>
    </xdr:to>
    <xdr:pic>
      <xdr:nvPicPr>
        <xdr:cNvPr id="18" name="Imagen 17"/>
        <xdr:cNvPicPr>
          <a:picLocks noChangeAspect="1"/>
        </xdr:cNvPicPr>
      </xdr:nvPicPr>
      <xdr:blipFill>
        <a:blip xmlns:r="http://schemas.openxmlformats.org/officeDocument/2006/relationships" r:embed="rId13"/>
        <a:stretch>
          <a:fillRect/>
        </a:stretch>
      </xdr:blipFill>
      <xdr:spPr>
        <a:xfrm>
          <a:off x="13731876" y="26169667"/>
          <a:ext cx="2582032" cy="1286145"/>
        </a:xfrm>
        <a:prstGeom prst="rect">
          <a:avLst/>
        </a:prstGeom>
      </xdr:spPr>
    </xdr:pic>
    <xdr:clientData/>
  </xdr:twoCellAnchor>
  <xdr:twoCellAnchor editAs="oneCell">
    <xdr:from>
      <xdr:col>9</xdr:col>
      <xdr:colOff>230188</xdr:colOff>
      <xdr:row>34</xdr:row>
      <xdr:rowOff>126997</xdr:rowOff>
    </xdr:from>
    <xdr:to>
      <xdr:col>9</xdr:col>
      <xdr:colOff>2413001</xdr:colOff>
      <xdr:row>34</xdr:row>
      <xdr:rowOff>1690686</xdr:rowOff>
    </xdr:to>
    <xdr:pic>
      <xdr:nvPicPr>
        <xdr:cNvPr id="20" name="Imagen 19" descr="http://profesores.aulaplaneta.com/DNNPlayerPackages/Package14640/InfoGuion/cuadernoestudio/images_xml/MT_10_07_img3_small.jpg"/>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3946188" y="29694185"/>
          <a:ext cx="2182813" cy="1563689"/>
        </a:xfrm>
        <a:prstGeom prst="rect">
          <a:avLst/>
        </a:prstGeom>
        <a:noFill/>
        <a:ln>
          <a:noFill/>
        </a:ln>
      </xdr:spPr>
    </xdr:pic>
    <xdr:clientData/>
  </xdr:twoCellAnchor>
  <xdr:twoCellAnchor editAs="oneCell">
    <xdr:from>
      <xdr:col>9</xdr:col>
      <xdr:colOff>71438</xdr:colOff>
      <xdr:row>36</xdr:row>
      <xdr:rowOff>174626</xdr:rowOff>
    </xdr:from>
    <xdr:to>
      <xdr:col>9</xdr:col>
      <xdr:colOff>2365375</xdr:colOff>
      <xdr:row>36</xdr:row>
      <xdr:rowOff>1849438</xdr:rowOff>
    </xdr:to>
    <xdr:pic>
      <xdr:nvPicPr>
        <xdr:cNvPr id="21" name="Imagen 20" descr="http://profesores.aulaplaneta.com/DNNPlayerPackages/Package14640/InfoGuion/cuadernoestudio/images_xml/MT_10_07_img5_small.jpg">
          <a:hlinkClick xmlns:r="http://schemas.openxmlformats.org/officeDocument/2006/relationships" r:id="rId15"/>
        </xdr:cNvPr>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3787438" y="32051626"/>
          <a:ext cx="2293937" cy="1674812"/>
        </a:xfrm>
        <a:prstGeom prst="rect">
          <a:avLst/>
        </a:prstGeom>
        <a:noFill/>
        <a:ln>
          <a:noFill/>
        </a:ln>
      </xdr:spPr>
    </xdr:pic>
    <xdr:clientData/>
  </xdr:twoCellAnchor>
  <xdr:twoCellAnchor editAs="oneCell">
    <xdr:from>
      <xdr:col>9</xdr:col>
      <xdr:colOff>63500</xdr:colOff>
      <xdr:row>37</xdr:row>
      <xdr:rowOff>31750</xdr:rowOff>
    </xdr:from>
    <xdr:to>
      <xdr:col>9</xdr:col>
      <xdr:colOff>2516187</xdr:colOff>
      <xdr:row>37</xdr:row>
      <xdr:rowOff>1579564</xdr:rowOff>
    </xdr:to>
    <xdr:pic>
      <xdr:nvPicPr>
        <xdr:cNvPr id="22" name="Imagen 21" descr="http://profesores.aulaplaneta.com/DNNPlayerPackages/Package14640/InfoGuion/cuadernoestudio/images_xml/MT_10_07_img6_small.jpg">
          <a:hlinkClick xmlns:r="http://schemas.openxmlformats.org/officeDocument/2006/relationships" r:id="rId17"/>
        </xdr:cNvPr>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3779500" y="33924875"/>
          <a:ext cx="2452687" cy="1547814"/>
        </a:xfrm>
        <a:prstGeom prst="rect">
          <a:avLst/>
        </a:prstGeom>
        <a:noFill/>
        <a:ln>
          <a:noFill/>
        </a:ln>
      </xdr:spPr>
    </xdr:pic>
    <xdr:clientData/>
  </xdr:twoCellAnchor>
  <xdr:twoCellAnchor editAs="oneCell">
    <xdr:from>
      <xdr:col>9</xdr:col>
      <xdr:colOff>134938</xdr:colOff>
      <xdr:row>38</xdr:row>
      <xdr:rowOff>222249</xdr:rowOff>
    </xdr:from>
    <xdr:to>
      <xdr:col>9</xdr:col>
      <xdr:colOff>2381251</xdr:colOff>
      <xdr:row>38</xdr:row>
      <xdr:rowOff>1666874</xdr:rowOff>
    </xdr:to>
    <xdr:pic>
      <xdr:nvPicPr>
        <xdr:cNvPr id="23" name="Imagen 22" descr="http://profesores.aulaplaneta.com/DNNPlayerPackages/Package14640/InfoGuion/cuadernoestudio/images_xml/MT_10_07_img7_small.jpg">
          <a:hlinkClick xmlns:r="http://schemas.openxmlformats.org/officeDocument/2006/relationships" r:id="rId19"/>
        </xdr:cNvPr>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3850938" y="35782249"/>
          <a:ext cx="2246313" cy="1444625"/>
        </a:xfrm>
        <a:prstGeom prst="rect">
          <a:avLst/>
        </a:prstGeom>
        <a:noFill/>
        <a:ln>
          <a:noFill/>
        </a:ln>
      </xdr:spPr>
    </xdr:pic>
    <xdr:clientData/>
  </xdr:twoCellAnchor>
  <xdr:twoCellAnchor editAs="oneCell">
    <xdr:from>
      <xdr:col>9</xdr:col>
      <xdr:colOff>39689</xdr:colOff>
      <xdr:row>39</xdr:row>
      <xdr:rowOff>15876</xdr:rowOff>
    </xdr:from>
    <xdr:to>
      <xdr:col>9</xdr:col>
      <xdr:colOff>2571751</xdr:colOff>
      <xdr:row>40</xdr:row>
      <xdr:rowOff>1</xdr:rowOff>
    </xdr:to>
    <xdr:pic>
      <xdr:nvPicPr>
        <xdr:cNvPr id="24" name="Imagen 23" descr="http://profesores.aulaplaneta.com/DNNPlayerPackages/Package14640/InfoGuion/cuadernoestudio/images_xml/MT_10_07_img8_small.jpg">
          <a:hlinkClick xmlns:r="http://schemas.openxmlformats.org/officeDocument/2006/relationships" r:id="rId21"/>
        </xdr:cNvPr>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3755689" y="37536439"/>
          <a:ext cx="2532062" cy="1706562"/>
        </a:xfrm>
        <a:prstGeom prst="rect">
          <a:avLst/>
        </a:prstGeom>
        <a:noFill/>
        <a:ln>
          <a:noFill/>
        </a:ln>
      </xdr:spPr>
    </xdr:pic>
    <xdr:clientData/>
  </xdr:twoCellAnchor>
  <xdr:twoCellAnchor editAs="oneCell">
    <xdr:from>
      <xdr:col>9</xdr:col>
      <xdr:colOff>112729</xdr:colOff>
      <xdr:row>41</xdr:row>
      <xdr:rowOff>237206</xdr:rowOff>
    </xdr:from>
    <xdr:to>
      <xdr:col>9</xdr:col>
      <xdr:colOff>2516188</xdr:colOff>
      <xdr:row>41</xdr:row>
      <xdr:rowOff>1214437</xdr:rowOff>
    </xdr:to>
    <xdr:pic>
      <xdr:nvPicPr>
        <xdr:cNvPr id="19" name="Imagen 18"/>
        <xdr:cNvPicPr>
          <a:picLocks noChangeAspect="1"/>
        </xdr:cNvPicPr>
      </xdr:nvPicPr>
      <xdr:blipFill>
        <a:blip xmlns:r="http://schemas.openxmlformats.org/officeDocument/2006/relationships" r:embed="rId23"/>
        <a:stretch>
          <a:fillRect/>
        </a:stretch>
      </xdr:blipFill>
      <xdr:spPr>
        <a:xfrm>
          <a:off x="13828729" y="39996144"/>
          <a:ext cx="2403459" cy="9772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topLeftCell="E1" zoomScale="120" zoomScaleNormal="120" zoomScalePageLayoutView="140" workbookViewId="0">
      <pane ySplit="9" topLeftCell="A40" activePane="bottomLeft" state="frozen"/>
      <selection pane="bottomLeft" activeCell="K44" sqref="K4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38.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F6B</v>
      </c>
    </row>
    <row r="2" spans="1:16" ht="15.75" x14ac:dyDescent="0.25">
      <c r="A2" s="1"/>
      <c r="B2" s="3" t="s">
        <v>121</v>
      </c>
      <c r="C2" s="79" t="s">
        <v>21</v>
      </c>
      <c r="D2" s="80"/>
      <c r="F2" s="72" t="s">
        <v>0</v>
      </c>
      <c r="G2" s="73"/>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1">
        <v>9</v>
      </c>
      <c r="D3" s="82"/>
      <c r="F3" s="74"/>
      <c r="G3" s="75"/>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1" t="s">
        <v>187</v>
      </c>
      <c r="D4" s="82"/>
      <c r="E4" s="5"/>
      <c r="F4" s="37" t="s">
        <v>55</v>
      </c>
      <c r="G4" s="61" t="s">
        <v>190</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3"/>
      <c r="D5" s="84"/>
      <c r="E5" s="5"/>
      <c r="F5" s="37" t="str">
        <f>IF(G4="Recurso","Motor del recurso","")</f>
        <v/>
      </c>
      <c r="G5" s="6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68"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76" t="s">
        <v>62</v>
      </c>
      <c r="G8" s="77"/>
      <c r="H8" s="77"/>
      <c r="I8" s="78"/>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44" customHeight="1" x14ac:dyDescent="0.25">
      <c r="A10" s="12" t="str">
        <f>IF(OR(B10&lt;&gt;"",J10&lt;&gt;""),"IMG01","")</f>
        <v>IMG01</v>
      </c>
      <c r="B10" s="62" t="s">
        <v>191</v>
      </c>
      <c r="C10" s="20" t="str">
        <f t="shared" ref="C10:C41" si="0">IF(OR(B10&lt;&gt;"",J10&lt;&gt;""),IF($G$4="Recurso",CONCATENATE($G$4," ",$G$5),$G$4),"")</f>
        <v>Cuaderno de Estudio</v>
      </c>
      <c r="D10" s="63" t="s">
        <v>192</v>
      </c>
      <c r="E10" s="63" t="s">
        <v>153</v>
      </c>
      <c r="F10" s="13" t="str">
        <f t="shared" ref="F10" si="1">IF(OR(B10&lt;&gt;"",J10&lt;&gt;""),CONCATENATE($C$7,"_",$A10,IF($G$4="Cuaderno de Estudio","_small",CONCATENATE(IF(I10="","","n"),IF(LEFT($G$5,1)="F",".jpg",".png")))),"")</f>
        <v>MA_09_06_REC20_IMG01_small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MA_09_06_REC20_IMG01_zoom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194</v>
      </c>
      <c r="K10" s="64" t="s">
        <v>195</v>
      </c>
      <c r="O10" s="2" t="str">
        <f>'Definición técnica de imagenes'!A12</f>
        <v>M12D</v>
      </c>
    </row>
    <row r="11" spans="1:16" s="11" customFormat="1" ht="120.75" customHeight="1" x14ac:dyDescent="0.25">
      <c r="A11" s="12" t="str">
        <f t="shared" ref="A11:A18" si="3">IF(OR(B11&lt;&gt;"",J11&lt;&gt;""),CONCATENATE(LEFT(A10,3),IF(MID(A10,4,2)+1&lt;10,CONCATENATE("0",MID(A10,4,2)+1))),"")</f>
        <v>IMG02</v>
      </c>
      <c r="B11" s="62" t="s">
        <v>191</v>
      </c>
      <c r="C11" s="20" t="str">
        <f t="shared" si="0"/>
        <v>Cuaderno de Estudio</v>
      </c>
      <c r="D11" s="63" t="s">
        <v>188</v>
      </c>
      <c r="E11" s="63" t="s">
        <v>153</v>
      </c>
      <c r="F11" s="13" t="str">
        <f t="shared" ref="F11:F74" si="4">IF(OR(B11&lt;&gt;"",J11&lt;&gt;""),CONCATENATE($C$7,"_",$A11,IF($G$4="Cuaderno de Estudio","_small",CONCATENATE(IF(I11="","","n"),IF(LEFT($G$5,1)="F",".jpg",".png")))),"")</f>
        <v>MA_09_06_REC20_IMG02_small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MA_09_06_REC20_IMG02_zoom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3"/>
      <c r="K11" s="64" t="s">
        <v>193</v>
      </c>
      <c r="O11" s="2" t="str">
        <f>'Definición técnica de imagenes'!A13</f>
        <v>M101</v>
      </c>
    </row>
    <row r="12" spans="1:16" s="11" customFormat="1" ht="106.5" customHeight="1" x14ac:dyDescent="0.25">
      <c r="A12" s="12" t="str">
        <f t="shared" si="3"/>
        <v>IMG03</v>
      </c>
      <c r="B12" s="62" t="s">
        <v>191</v>
      </c>
      <c r="C12" s="20" t="str">
        <f t="shared" si="0"/>
        <v>Cuaderno de Estudio</v>
      </c>
      <c r="D12" s="63" t="s">
        <v>188</v>
      </c>
      <c r="E12" s="63" t="s">
        <v>153</v>
      </c>
      <c r="F12" s="13" t="str">
        <f t="shared" si="4"/>
        <v>MA_09_06_REC20_IMG03_small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MA_09_06_REC20_IMG03_zoom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3"/>
      <c r="K12" s="64" t="s">
        <v>196</v>
      </c>
      <c r="O12" s="2" t="str">
        <f>'Definición técnica de imagenes'!A18</f>
        <v>Diaporama F1</v>
      </c>
    </row>
    <row r="13" spans="1:16" s="11" customFormat="1" ht="14.25" customHeight="1" x14ac:dyDescent="0.25">
      <c r="A13" s="12" t="str">
        <f t="shared" si="3"/>
        <v>IMG04</v>
      </c>
      <c r="B13" s="62" t="s">
        <v>191</v>
      </c>
      <c r="C13" s="20" t="str">
        <f t="shared" si="0"/>
        <v>Cuaderno de Estudio</v>
      </c>
      <c r="D13" s="63" t="s">
        <v>192</v>
      </c>
      <c r="E13" s="63" t="s">
        <v>153</v>
      </c>
      <c r="F13" s="13" t="str">
        <f t="shared" si="4"/>
        <v>MA_09_06_REC20_IMG04_small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MA_09_06_REC20_IMG04_zoom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3" t="s">
        <v>198</v>
      </c>
      <c r="K13" s="64" t="s">
        <v>195</v>
      </c>
      <c r="O13" s="2" t="str">
        <f>'Definición técnica de imagenes'!A19</f>
        <v>F4</v>
      </c>
    </row>
    <row r="14" spans="1:16" s="11" customFormat="1" ht="18.75" customHeight="1" x14ac:dyDescent="0.25">
      <c r="A14" s="12" t="str">
        <f t="shared" si="3"/>
        <v>IMG05</v>
      </c>
      <c r="B14" s="62" t="s">
        <v>191</v>
      </c>
      <c r="C14" s="20" t="str">
        <f t="shared" si="0"/>
        <v>Cuaderno de Estudio</v>
      </c>
      <c r="D14" s="63" t="s">
        <v>188</v>
      </c>
      <c r="E14" s="63" t="s">
        <v>153</v>
      </c>
      <c r="F14" s="13" t="str">
        <f t="shared" si="4"/>
        <v>MA_09_06_REC20_IMG05_small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MA_09_06_REC20_IMG05_zoom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3" t="s">
        <v>199</v>
      </c>
      <c r="K14" s="64"/>
      <c r="O14" s="2" t="str">
        <f>'Definición técnica de imagenes'!A22</f>
        <v>F6</v>
      </c>
    </row>
    <row r="15" spans="1:16" s="11" customFormat="1" ht="127.5" customHeight="1" x14ac:dyDescent="0.25">
      <c r="A15" s="12" t="str">
        <f t="shared" si="3"/>
        <v>IMG06</v>
      </c>
      <c r="B15" s="62" t="s">
        <v>191</v>
      </c>
      <c r="C15" s="20" t="str">
        <f t="shared" si="0"/>
        <v>Cuaderno de Estudio</v>
      </c>
      <c r="D15" s="63" t="s">
        <v>188</v>
      </c>
      <c r="E15" s="63" t="s">
        <v>153</v>
      </c>
      <c r="F15" s="13" t="str">
        <f t="shared" si="4"/>
        <v>MA_09_06_REC20_IMG06_small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MA_09_06_REC20_IMG06_zoom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3"/>
      <c r="K15" s="64" t="s">
        <v>200</v>
      </c>
      <c r="O15" s="2" t="str">
        <f>'Definición técnica de imagenes'!A24</f>
        <v>F6B</v>
      </c>
    </row>
    <row r="16" spans="1:16" s="11" customFormat="1" ht="17.25" customHeight="1" x14ac:dyDescent="0.25">
      <c r="A16" s="12" t="str">
        <f t="shared" si="3"/>
        <v>IMG07</v>
      </c>
      <c r="B16" s="62" t="s">
        <v>191</v>
      </c>
      <c r="C16" s="20" t="str">
        <f t="shared" si="0"/>
        <v>Cuaderno de Estudio</v>
      </c>
      <c r="D16" s="63" t="s">
        <v>188</v>
      </c>
      <c r="E16" s="63" t="s">
        <v>153</v>
      </c>
      <c r="F16" s="13" t="str">
        <f t="shared" si="4"/>
        <v>MA_09_06_REC20_IMG07_small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MA_09_06_REC20_IMG07_zoom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3" t="s">
        <v>199</v>
      </c>
      <c r="K16" s="64"/>
      <c r="O16" s="2" t="str">
        <f>'Definición técnica de imagenes'!A25</f>
        <v>F7</v>
      </c>
    </row>
    <row r="17" spans="1:15" s="11" customFormat="1" ht="17.25" customHeight="1" x14ac:dyDescent="0.25">
      <c r="A17" s="12" t="str">
        <f t="shared" si="3"/>
        <v>IMG08</v>
      </c>
      <c r="B17" s="62" t="s">
        <v>191</v>
      </c>
      <c r="C17" s="20" t="str">
        <f t="shared" si="0"/>
        <v>Cuaderno de Estudio</v>
      </c>
      <c r="D17" s="63" t="s">
        <v>188</v>
      </c>
      <c r="E17" s="63" t="s">
        <v>153</v>
      </c>
      <c r="F17" s="13" t="str">
        <f t="shared" si="4"/>
        <v>MA_09_06_REC20_IMG08_small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MA_09_06_REC20_IMG08_zoom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3" t="s">
        <v>199</v>
      </c>
      <c r="K17" s="64"/>
      <c r="O17" s="2" t="str">
        <f>'Definición técnica de imagenes'!A27</f>
        <v>F7B</v>
      </c>
    </row>
    <row r="18" spans="1:15" s="11" customFormat="1" ht="150.75" customHeight="1" x14ac:dyDescent="0.25">
      <c r="A18" s="12" t="str">
        <f t="shared" si="3"/>
        <v>IMG09</v>
      </c>
      <c r="B18" s="62" t="s">
        <v>191</v>
      </c>
      <c r="C18" s="20" t="str">
        <f t="shared" si="0"/>
        <v>Cuaderno de Estudio</v>
      </c>
      <c r="D18" s="63" t="s">
        <v>188</v>
      </c>
      <c r="E18" s="63" t="s">
        <v>153</v>
      </c>
      <c r="F18" s="13" t="str">
        <f t="shared" si="4"/>
        <v>MA_09_06_REC20_IMG09_small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MA_09_06_REC20_IMG09_zoom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3"/>
      <c r="K18" s="64" t="s">
        <v>193</v>
      </c>
      <c r="O18" s="2" t="str">
        <f>'Definición técnica de imagenes'!A30</f>
        <v>F8</v>
      </c>
    </row>
    <row r="19" spans="1:15" s="11" customFormat="1" ht="110.25" customHeight="1" x14ac:dyDescent="0.25">
      <c r="A19" s="12" t="str">
        <f t="shared" ref="A19:A50" si="6">IF(OR(B19&lt;&gt;"",J19&lt;&gt;""),CONCATENATE(LEFT(A18,3),IF(MID(A18,4,2)+1&lt;10,CONCATENATE("0",MID(A18,4,2)+1),MID(A18,4,2)+1)),"")</f>
        <v>IMG10</v>
      </c>
      <c r="B19" s="62" t="s">
        <v>191</v>
      </c>
      <c r="C19" s="20" t="str">
        <f t="shared" si="0"/>
        <v>Cuaderno de Estudio</v>
      </c>
      <c r="D19" s="63" t="s">
        <v>188</v>
      </c>
      <c r="E19" s="63" t="s">
        <v>153</v>
      </c>
      <c r="F19" s="13" t="str">
        <f t="shared" si="4"/>
        <v>MA_09_06_REC20_IMG10_small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MA_09_06_REC20_IMG10_zoom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3"/>
      <c r="K19" s="103" t="s">
        <v>201</v>
      </c>
      <c r="O19" s="2" t="str">
        <f>'Definición técnica de imagenes'!A31</f>
        <v>F10</v>
      </c>
    </row>
    <row r="20" spans="1:15" s="11" customFormat="1" ht="120.75" customHeight="1" x14ac:dyDescent="0.25">
      <c r="A20" s="12" t="str">
        <f t="shared" si="6"/>
        <v>IMG11</v>
      </c>
      <c r="B20" s="62" t="s">
        <v>191</v>
      </c>
      <c r="C20" s="20" t="str">
        <f t="shared" si="0"/>
        <v>Cuaderno de Estudio</v>
      </c>
      <c r="D20" s="63" t="s">
        <v>188</v>
      </c>
      <c r="E20" s="63" t="s">
        <v>153</v>
      </c>
      <c r="F20" s="13" t="str">
        <f t="shared" si="4"/>
        <v>MA_09_06_REC20_IMG11_small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MA_09_06_REC20_IMG11_zoom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c r="K20" s="104" t="s">
        <v>202</v>
      </c>
      <c r="O20" s="2" t="str">
        <f>'Definición técnica de imagenes'!A32</f>
        <v>F10B</v>
      </c>
    </row>
    <row r="21" spans="1:15" s="11" customFormat="1" ht="157.5" customHeight="1" x14ac:dyDescent="0.25">
      <c r="A21" s="12" t="str">
        <f t="shared" si="6"/>
        <v>IMG12</v>
      </c>
      <c r="B21" s="62" t="s">
        <v>191</v>
      </c>
      <c r="C21" s="20" t="str">
        <f t="shared" si="0"/>
        <v>Cuaderno de Estudio</v>
      </c>
      <c r="D21" s="63" t="s">
        <v>188</v>
      </c>
      <c r="E21" s="63" t="s">
        <v>153</v>
      </c>
      <c r="F21" s="13" t="str">
        <f t="shared" si="4"/>
        <v>MA_09_06_REC20_IMG12_small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MA_09_06_REC20_IMG12_zoom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3"/>
      <c r="K21" s="64" t="s">
        <v>203</v>
      </c>
      <c r="O21" s="2" t="str">
        <f>'Definición técnica de imagenes'!A33</f>
        <v>F11</v>
      </c>
    </row>
    <row r="22" spans="1:15" s="11" customFormat="1" ht="16.5" customHeight="1" x14ac:dyDescent="0.25">
      <c r="A22" s="12" t="str">
        <f t="shared" si="6"/>
        <v>IMG13</v>
      </c>
      <c r="B22" s="62" t="s">
        <v>191</v>
      </c>
      <c r="C22" s="20" t="str">
        <f t="shared" si="0"/>
        <v>Cuaderno de Estudio</v>
      </c>
      <c r="D22" s="63" t="s">
        <v>188</v>
      </c>
      <c r="E22" s="63" t="s">
        <v>153</v>
      </c>
      <c r="F22" s="13" t="str">
        <f t="shared" si="4"/>
        <v>MA_09_06_REC20_IMG13_small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MA_09_06_REC20_IMG13_zoom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199</v>
      </c>
      <c r="K22" s="64"/>
      <c r="O22" s="2" t="str">
        <f>'Definición técnica de imagenes'!A34</f>
        <v>F12</v>
      </c>
    </row>
    <row r="23" spans="1:15" s="11" customFormat="1" ht="15.75" customHeight="1" x14ac:dyDescent="0.25">
      <c r="A23" s="12" t="str">
        <f t="shared" si="6"/>
        <v>IMG14</v>
      </c>
      <c r="B23" s="62" t="s">
        <v>191</v>
      </c>
      <c r="C23" s="20" t="str">
        <f t="shared" si="0"/>
        <v>Cuaderno de Estudio</v>
      </c>
      <c r="D23" s="63" t="s">
        <v>188</v>
      </c>
      <c r="E23" s="63" t="s">
        <v>153</v>
      </c>
      <c r="F23" s="13" t="str">
        <f t="shared" si="4"/>
        <v>MA_09_06_REC20_IMG14_small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MA_09_06_REC20_IMG14_zoom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3" t="s">
        <v>199</v>
      </c>
      <c r="K23" s="64"/>
      <c r="O23" s="2" t="str">
        <f>'Definición técnica de imagenes'!A35</f>
        <v>F13</v>
      </c>
    </row>
    <row r="24" spans="1:15" s="11" customFormat="1" ht="14.25" customHeight="1" x14ac:dyDescent="0.25">
      <c r="A24" s="12" t="str">
        <f t="shared" si="6"/>
        <v>IMG15</v>
      </c>
      <c r="B24" s="62" t="s">
        <v>191</v>
      </c>
      <c r="C24" s="20" t="str">
        <f t="shared" si="0"/>
        <v>Cuaderno de Estudio</v>
      </c>
      <c r="D24" s="63" t="s">
        <v>188</v>
      </c>
      <c r="E24" s="63" t="s">
        <v>153</v>
      </c>
      <c r="F24" s="13" t="str">
        <f t="shared" si="4"/>
        <v>MA_09_06_REC20_IMG15_small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MA_09_06_REC20_IMG15_zoom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t="s">
        <v>199</v>
      </c>
      <c r="K24" s="64"/>
      <c r="O24" s="2" t="str">
        <f>'Definición técnica de imagenes'!A37</f>
        <v>F13B</v>
      </c>
    </row>
    <row r="25" spans="1:15" s="11" customFormat="1" ht="158.25" customHeight="1" x14ac:dyDescent="0.25">
      <c r="A25" s="12" t="str">
        <f t="shared" si="6"/>
        <v>IMG16</v>
      </c>
      <c r="B25" s="62" t="s">
        <v>191</v>
      </c>
      <c r="C25" s="20" t="str">
        <f t="shared" si="0"/>
        <v>Cuaderno de Estudio</v>
      </c>
      <c r="D25" s="63" t="s">
        <v>188</v>
      </c>
      <c r="E25" s="63" t="s">
        <v>153</v>
      </c>
      <c r="F25" s="13" t="str">
        <f t="shared" si="4"/>
        <v>MA_09_06_REC20_IMG16_small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MA_09_06_REC20_IMG16_zoom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c r="K25" s="64" t="s">
        <v>193</v>
      </c>
    </row>
    <row r="26" spans="1:15" s="11" customFormat="1" ht="174" customHeight="1" x14ac:dyDescent="0.25">
      <c r="A26" s="12" t="str">
        <f t="shared" si="6"/>
        <v>IMG17</v>
      </c>
      <c r="B26" s="62" t="s">
        <v>191</v>
      </c>
      <c r="C26" s="20" t="str">
        <f t="shared" si="0"/>
        <v>Cuaderno de Estudio</v>
      </c>
      <c r="D26" s="63" t="s">
        <v>188</v>
      </c>
      <c r="E26" s="63" t="s">
        <v>153</v>
      </c>
      <c r="F26" s="13" t="str">
        <f t="shared" si="4"/>
        <v>MA_09_06_REC20_IMG17_small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MA_09_06_REC20_IMG17_zoom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c r="K26" s="64" t="s">
        <v>205</v>
      </c>
    </row>
    <row r="27" spans="1:15" s="11" customFormat="1" ht="139.5" customHeight="1" x14ac:dyDescent="0.25">
      <c r="A27" s="12" t="str">
        <f t="shared" si="6"/>
        <v>IMG18</v>
      </c>
      <c r="B27" s="62" t="s">
        <v>191</v>
      </c>
      <c r="C27" s="20" t="str">
        <f t="shared" si="0"/>
        <v>Cuaderno de Estudio</v>
      </c>
      <c r="D27" s="63" t="s">
        <v>188</v>
      </c>
      <c r="E27" s="63" t="s">
        <v>153</v>
      </c>
      <c r="F27" s="13" t="str">
        <f t="shared" si="4"/>
        <v>MA_09_06_REC20_IMG18_small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t="shared" ca="1" si="5"/>
        <v>MA_09_06_REC20_IMG18_zoom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63"/>
      <c r="K27" s="64" t="s">
        <v>204</v>
      </c>
      <c r="O27" s="2"/>
    </row>
    <row r="28" spans="1:15" s="11" customFormat="1" x14ac:dyDescent="0.25">
      <c r="A28" s="12" t="str">
        <f t="shared" si="6"/>
        <v>IMG19</v>
      </c>
      <c r="B28" s="62" t="s">
        <v>191</v>
      </c>
      <c r="C28" s="20" t="str">
        <f t="shared" si="0"/>
        <v>Cuaderno de Estudio</v>
      </c>
      <c r="D28" s="63" t="s">
        <v>192</v>
      </c>
      <c r="E28" s="63" t="s">
        <v>153</v>
      </c>
      <c r="F28" s="13" t="str">
        <f t="shared" si="4"/>
        <v>MA_09_06_REC20_IMG19_small</v>
      </c>
      <c r="G28" s="13" t="str">
        <f ca="1">IF($F28&lt;&gt;"",IF($G$4="Recurso",VLOOKUP($E28,OFFSET('Definición técnica de imagenes'!$A$1,MATCH($G$5,'Definición técnica de imagenes'!$A$1:$A$104,0)-1,1,COUNTIF('Definición técnica de imagenes'!$A$3:$A$102,$G$5),5),5,FALSE),'Definición técnica de imagenes'!$F$16),"")</f>
        <v>526 x 370 px</v>
      </c>
      <c r="H28" s="13" t="str">
        <f t="shared" ca="1" si="5"/>
        <v>MA_09_06_REC20_IMG19_zoom</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63" t="s">
        <v>206</v>
      </c>
      <c r="K28" s="64" t="s">
        <v>207</v>
      </c>
    </row>
    <row r="29" spans="1:15" s="11" customFormat="1" x14ac:dyDescent="0.25">
      <c r="A29" s="12" t="str">
        <f t="shared" si="6"/>
        <v>IMG20</v>
      </c>
      <c r="B29" s="62" t="s">
        <v>191</v>
      </c>
      <c r="C29" s="20" t="str">
        <f t="shared" si="0"/>
        <v>Cuaderno de Estudio</v>
      </c>
      <c r="D29" s="63" t="s">
        <v>188</v>
      </c>
      <c r="E29" s="63" t="s">
        <v>153</v>
      </c>
      <c r="F29" s="13" t="str">
        <f t="shared" si="4"/>
        <v>MA_09_06_REC20_IMG20_small</v>
      </c>
      <c r="G29" s="13" t="str">
        <f ca="1">IF($F29&lt;&gt;"",IF($G$4="Recurso",VLOOKUP($E29,OFFSET('Definición técnica de imagenes'!$A$1,MATCH($G$5,'Definición técnica de imagenes'!$A$1:$A$104,0)-1,1,COUNTIF('Definición técnica de imagenes'!$A$3:$A$102,$G$5),5),5,FALSE),'Definición técnica de imagenes'!$F$16),"")</f>
        <v>526 x 370 px</v>
      </c>
      <c r="H29" s="13" t="str">
        <f t="shared" ca="1" si="5"/>
        <v>MA_09_06_REC20_IMG20_zoom</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600 px</v>
      </c>
      <c r="J29" s="63" t="s">
        <v>208</v>
      </c>
      <c r="K29" s="64" t="s">
        <v>209</v>
      </c>
    </row>
    <row r="30" spans="1:15" s="11" customFormat="1" x14ac:dyDescent="0.25">
      <c r="A30" s="12" t="str">
        <f t="shared" si="6"/>
        <v>IMG21</v>
      </c>
      <c r="B30" s="62" t="s">
        <v>191</v>
      </c>
      <c r="C30" s="20" t="str">
        <f t="shared" si="0"/>
        <v>Cuaderno de Estudio</v>
      </c>
      <c r="D30" s="63" t="s">
        <v>192</v>
      </c>
      <c r="E30" s="63" t="s">
        <v>154</v>
      </c>
      <c r="F30" s="13" t="str">
        <f t="shared" si="4"/>
        <v>MA_09_06_REC20_IMG21_small</v>
      </c>
      <c r="G30" s="13" t="str">
        <f ca="1">IF($F30&lt;&gt;"",IF($G$4="Recurso",VLOOKUP($E30,OFFSET('Definición técnica de imagenes'!$A$1,MATCH($G$5,'Definición técnica de imagenes'!$A$1:$A$104,0)-1,1,COUNTIF('Definición técnica de imagenes'!$A$3:$A$102,$G$5),5),5,FALSE),'Definición técnica de imagenes'!$F$16),"")</f>
        <v>526 x 370 px</v>
      </c>
      <c r="H30" s="13" t="str">
        <f t="shared" ca="1" si="5"/>
        <v>MA_09_06_REC20_IMG21_zoom</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600 px</v>
      </c>
      <c r="J30" s="63" t="s">
        <v>210</v>
      </c>
      <c r="K30" s="64" t="s">
        <v>209</v>
      </c>
    </row>
    <row r="31" spans="1:15" s="11" customFormat="1" ht="115.5" customHeight="1" x14ac:dyDescent="0.25">
      <c r="A31" s="12" t="str">
        <f t="shared" si="6"/>
        <v>IMG22</v>
      </c>
      <c r="B31" s="62">
        <v>114785188</v>
      </c>
      <c r="C31" s="20" t="str">
        <f t="shared" si="0"/>
        <v>Cuaderno de Estudio</v>
      </c>
      <c r="D31" s="63" t="s">
        <v>188</v>
      </c>
      <c r="E31" s="63" t="s">
        <v>153</v>
      </c>
      <c r="F31" s="13" t="str">
        <f t="shared" ref="F31" si="7">IF(OR(B31&lt;&gt;"",J31&lt;&gt;""),CONCATENATE($C$7,"_",$A31,IF($G$4="Cuaderno de Estudio","_small",CONCATENATE(IF(I31="","","n"),IF(LEFT($G$5,1)="F",".jpg",".png")))),"")</f>
        <v>MA_09_06_REC20_IMG22_small</v>
      </c>
      <c r="G31" s="13" t="str">
        <f ca="1">IF($F31&lt;&gt;"",IF($G$4="Recurso",VLOOKUP($E31,OFFSET('Definición técnica de imagenes'!$A$1,MATCH($G$5,'Definición técnica de imagenes'!$A$1:$A$104,0)-1,1,COUNTIF('Definición técnica de imagenes'!$A$3:$A$102,$G$5),5),5,FALSE),'Definición técnica de imagenes'!$F$16),"")</f>
        <v>526 x 370 px</v>
      </c>
      <c r="H31" s="13" t="str">
        <f t="shared" ref="H31" ca="1" si="8">IF(AND(I31&lt;&gt;"",I31&lt;&gt;0),IF(OR(B31&lt;&gt;"",J31&lt;&gt;""),CONCATENATE($C$7,"_",$A31,IF($G$4="Cuaderno de Estudio","_zoom",CONCATENATE("a",IF(LEFT($G$5,1)="F",".jpg",".png")))),""),"")</f>
        <v>MA_09_06_REC20_IMG22_zoom</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600 px</v>
      </c>
      <c r="J31" s="63"/>
      <c r="K31" s="64" t="s">
        <v>211</v>
      </c>
    </row>
    <row r="32" spans="1:15" s="11" customFormat="1" ht="106.5" customHeight="1" x14ac:dyDescent="0.25">
      <c r="A32" s="12" t="str">
        <f t="shared" si="6"/>
        <v>IMG23</v>
      </c>
      <c r="B32" s="62" t="s">
        <v>191</v>
      </c>
      <c r="C32" s="20" t="str">
        <f t="shared" si="0"/>
        <v>Cuaderno de Estudio</v>
      </c>
      <c r="D32" s="63" t="s">
        <v>188</v>
      </c>
      <c r="E32" s="63" t="s">
        <v>153</v>
      </c>
      <c r="F32" s="13" t="str">
        <f t="shared" si="4"/>
        <v>MA_09_06_REC20_IMG23_small</v>
      </c>
      <c r="G32" s="13" t="str">
        <f ca="1">IF($F32&lt;&gt;"",IF($G$4="Recurso",VLOOKUP($E32,OFFSET('Definición técnica de imagenes'!$A$1,MATCH($G$5,'Definición técnica de imagenes'!$A$1:$A$104,0)-1,1,COUNTIF('Definición técnica de imagenes'!$A$3:$A$102,$G$5),5),5,FALSE),'Definición técnica de imagenes'!$F$16),"")</f>
        <v>526 x 370 px</v>
      </c>
      <c r="H32" s="13" t="str">
        <f t="shared" ca="1" si="5"/>
        <v>MA_09_06_REC20_IMG23_zoom</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600 px</v>
      </c>
      <c r="J32" s="63"/>
      <c r="K32" s="64" t="s">
        <v>212</v>
      </c>
    </row>
    <row r="33" spans="1:15" s="11" customFormat="1" ht="129.75" customHeight="1" x14ac:dyDescent="0.25">
      <c r="A33" s="12" t="str">
        <f t="shared" si="6"/>
        <v>IMG24</v>
      </c>
      <c r="B33" s="62" t="s">
        <v>191</v>
      </c>
      <c r="C33" s="20" t="str">
        <f t="shared" si="0"/>
        <v>Cuaderno de Estudio</v>
      </c>
      <c r="D33" s="63" t="s">
        <v>188</v>
      </c>
      <c r="E33" s="63" t="s">
        <v>153</v>
      </c>
      <c r="F33" s="13" t="str">
        <f t="shared" si="4"/>
        <v>MA_09_06_REC20_IMG24_small</v>
      </c>
      <c r="G33" s="13" t="str">
        <f ca="1">IF($F33&lt;&gt;"",IF($G$4="Recurso",VLOOKUP($E33,OFFSET('Definición técnica de imagenes'!$A$1,MATCH($G$5,'Definición técnica de imagenes'!$A$1:$A$104,0)-1,1,COUNTIF('Definición técnica de imagenes'!$A$3:$A$102,$G$5),5),5,FALSE),'Definición técnica de imagenes'!$F$16),"")</f>
        <v>526 x 370 px</v>
      </c>
      <c r="H33" s="13" t="str">
        <f t="shared" ca="1" si="5"/>
        <v>MA_09_06_REC20_IMG24_zoom</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600 px</v>
      </c>
      <c r="J33" s="63"/>
      <c r="K33" s="64" t="s">
        <v>213</v>
      </c>
    </row>
    <row r="34" spans="1:15" s="11" customFormat="1" ht="145.5" customHeight="1" x14ac:dyDescent="0.25">
      <c r="A34" s="12" t="str">
        <f t="shared" si="6"/>
        <v>IMG25</v>
      </c>
      <c r="B34" s="62" t="s">
        <v>191</v>
      </c>
      <c r="C34" s="20" t="str">
        <f t="shared" si="0"/>
        <v>Cuaderno de Estudio</v>
      </c>
      <c r="D34" s="63" t="s">
        <v>188</v>
      </c>
      <c r="E34" s="63" t="s">
        <v>153</v>
      </c>
      <c r="F34" s="13" t="str">
        <f t="shared" si="4"/>
        <v>MA_09_06_REC20_IMG25_small</v>
      </c>
      <c r="G34" s="13" t="str">
        <f ca="1">IF($F34&lt;&gt;"",IF($G$4="Recurso",VLOOKUP($E34,OFFSET('Definición técnica de imagenes'!$A$1,MATCH($G$5,'Definición técnica de imagenes'!$A$1:$A$104,0)-1,1,COUNTIF('Definición técnica de imagenes'!$A$3:$A$102,$G$5),5),5,FALSE),'Definición técnica de imagenes'!$F$16),"")</f>
        <v>526 x 370 px</v>
      </c>
      <c r="H34" s="13" t="str">
        <f t="shared" ca="1" si="5"/>
        <v>MA_09_06_REC20_IMG25_zoom</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800 x 600 px</v>
      </c>
      <c r="J34" s="63"/>
      <c r="K34" s="64" t="s">
        <v>197</v>
      </c>
      <c r="O34" s="2"/>
    </row>
    <row r="35" spans="1:15" s="11" customFormat="1" ht="141" customHeight="1" x14ac:dyDescent="0.25">
      <c r="A35" s="12" t="str">
        <f>IF(OR(B31&lt;&gt;"",J35&lt;&gt;""),CONCATENATE(LEFT(A34,3),IF(MID(A34,4,2)+1&lt;10,CONCATENATE("0",MID(A34,4,2)+1),MID(A34,4,2)+1)),"")</f>
        <v>IMG26</v>
      </c>
      <c r="B35" s="62" t="s">
        <v>191</v>
      </c>
      <c r="C35" s="20" t="str">
        <f>IF(OR(B31&lt;&gt;"",J35&lt;&gt;""),IF($G$4="Recurso",CONCATENATE($G$4," ",$G$5),$G$4),"")</f>
        <v>Cuaderno de Estudio</v>
      </c>
      <c r="D35" s="63" t="s">
        <v>188</v>
      </c>
      <c r="E35" s="63" t="s">
        <v>153</v>
      </c>
      <c r="F35" s="13" t="str">
        <f>IF(OR(B31&lt;&gt;"",J35&lt;&gt;""),CONCATENATE($C$7,"_",$A35,IF($G$4="Cuaderno de Estudio","_small",CONCATENATE(IF(I35="","","n"),IF(LEFT($G$5,1)="F",".jpg",".png")))),"")</f>
        <v>MA_09_06_REC20_IMG26_small</v>
      </c>
      <c r="G35" s="13" t="str">
        <f ca="1">IF($F35&lt;&gt;"",IF($G$4="Recurso",VLOOKUP($E35,OFFSET('Definición técnica de imagenes'!$A$1,MATCH($G$5,'Definición técnica de imagenes'!$A$1:$A$104,0)-1,1,COUNTIF('Definición técnica de imagenes'!$A$3:$A$102,$G$5),5),5,FALSE),'Definición técnica de imagenes'!$F$16),"")</f>
        <v>526 x 370 px</v>
      </c>
      <c r="H35" s="13" t="str">
        <f ca="1">IF(AND(I35&lt;&gt;"",I35&lt;&gt;0),IF(OR(B31&lt;&gt;"",J35&lt;&gt;""),CONCATENATE($C$7,"_",$A35,IF($G$4="Cuaderno de Estudio","_zoom",CONCATENATE("a",IF(LEFT($G$5,1)="F",".jpg",".png")))),""),"")</f>
        <v>MA_09_06_REC20_IMG26_zoom</v>
      </c>
      <c r="I35" s="13" t="str">
        <f ca="1">IF(OR($B31&lt;&gt;"",$J35&lt;&gt;""),IF($G$4="Recurso",IF(VLOOKUP($E35,OFFSET('Definición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800 x 600 px</v>
      </c>
      <c r="J35" s="63"/>
      <c r="K35" s="64" t="s">
        <v>214</v>
      </c>
      <c r="O35" s="2"/>
    </row>
    <row r="36" spans="1:15" s="11" customFormat="1" ht="40.5" x14ac:dyDescent="0.25">
      <c r="A36" s="12" t="str">
        <f t="shared" si="6"/>
        <v>IMG27</v>
      </c>
      <c r="B36" s="62" t="s">
        <v>191</v>
      </c>
      <c r="C36" s="20" t="str">
        <f t="shared" si="0"/>
        <v>Cuaderno de Estudio</v>
      </c>
      <c r="D36" s="63" t="s">
        <v>188</v>
      </c>
      <c r="E36" s="63" t="s">
        <v>153</v>
      </c>
      <c r="F36" s="13" t="str">
        <f t="shared" si="4"/>
        <v>MA_09_06_REC20_IMG27_small</v>
      </c>
      <c r="G36" s="13" t="str">
        <f ca="1">IF($F36&lt;&gt;"",IF($G$4="Recurso",VLOOKUP($E36,OFFSET('Definición técnica de imagenes'!$A$1,MATCH($G$5,'Definición técnica de imagenes'!$A$1:$A$104,0)-1,1,COUNTIF('Definición técnica de imagenes'!$A$3:$A$102,$G$5),5),5,FALSE),'Definición técnica de imagenes'!$F$16),"")</f>
        <v>526 x 370 px</v>
      </c>
      <c r="H36" s="13" t="str">
        <f t="shared" ca="1" si="5"/>
        <v>MA_09_06_REC20_IMG27_zoom</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800 x 600 px</v>
      </c>
      <c r="J36" s="103" t="s">
        <v>215</v>
      </c>
      <c r="K36" s="64" t="s">
        <v>216</v>
      </c>
      <c r="O36" s="2"/>
    </row>
    <row r="37" spans="1:15" s="11" customFormat="1" ht="159" customHeight="1" x14ac:dyDescent="0.25">
      <c r="A37" s="12" t="str">
        <f t="shared" si="6"/>
        <v>IMG28</v>
      </c>
      <c r="B37" s="62" t="s">
        <v>191</v>
      </c>
      <c r="C37" s="20" t="str">
        <f t="shared" si="0"/>
        <v>Cuaderno de Estudio</v>
      </c>
      <c r="D37" s="63" t="s">
        <v>188</v>
      </c>
      <c r="E37" s="63" t="s">
        <v>153</v>
      </c>
      <c r="F37" s="13" t="str">
        <f t="shared" si="4"/>
        <v>MA_09_06_REC20_IMG28_small</v>
      </c>
      <c r="G37" s="13" t="str">
        <f ca="1">IF($F37&lt;&gt;"",IF($G$4="Recurso",VLOOKUP($E37,OFFSET('Definición técnica de imagenes'!$A$1,MATCH($G$5,'Definición técnica de imagenes'!$A$1:$A$104,0)-1,1,COUNTIF('Definición técnica de imagenes'!$A$3:$A$102,$G$5),5),5,FALSE),'Definición técnica de imagenes'!$F$16),"")</f>
        <v>526 x 370 px</v>
      </c>
      <c r="H37" s="13" t="str">
        <f t="shared" ca="1" si="5"/>
        <v>MA_09_06_REC20_IMG28_zoom</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800 x 600 px</v>
      </c>
      <c r="J37" s="63"/>
      <c r="K37" s="64" t="s">
        <v>217</v>
      </c>
    </row>
    <row r="38" spans="1:15" s="11" customFormat="1" ht="131.25" customHeight="1" x14ac:dyDescent="0.25">
      <c r="A38" s="12" t="str">
        <f t="shared" si="6"/>
        <v>IMG29</v>
      </c>
      <c r="B38" s="62" t="s">
        <v>191</v>
      </c>
      <c r="C38" s="20" t="str">
        <f t="shared" si="0"/>
        <v>Cuaderno de Estudio</v>
      </c>
      <c r="D38" s="63" t="s">
        <v>188</v>
      </c>
      <c r="E38" s="63" t="s">
        <v>153</v>
      </c>
      <c r="F38" s="13" t="str">
        <f t="shared" si="4"/>
        <v>MA_09_06_REC20_IMG29_small</v>
      </c>
      <c r="G38" s="13" t="str">
        <f ca="1">IF($F38&lt;&gt;"",IF($G$4="Recurso",VLOOKUP($E38,OFFSET('Definición técnica de imagenes'!$A$1,MATCH($G$5,'Definición técnica de imagenes'!$A$1:$A$104,0)-1,1,COUNTIF('Definición técnica de imagenes'!$A$3:$A$102,$G$5),5),5,FALSE),'Definición técnica de imagenes'!$F$16),"")</f>
        <v>526 x 370 px</v>
      </c>
      <c r="H38" s="13" t="str">
        <f t="shared" ca="1" si="5"/>
        <v>MA_09_06_REC20_IMG29_zoom</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800 x 600 px</v>
      </c>
      <c r="J38" s="63"/>
      <c r="K38" s="64" t="s">
        <v>218</v>
      </c>
    </row>
    <row r="39" spans="1:15" s="11" customFormat="1" ht="154.5" customHeight="1" x14ac:dyDescent="0.25">
      <c r="A39" s="12" t="str">
        <f t="shared" si="6"/>
        <v>IMG30</v>
      </c>
      <c r="B39" s="62" t="s">
        <v>191</v>
      </c>
      <c r="C39" s="20" t="str">
        <f t="shared" si="0"/>
        <v>Cuaderno de Estudio</v>
      </c>
      <c r="D39" s="63" t="s">
        <v>188</v>
      </c>
      <c r="E39" s="63" t="s">
        <v>153</v>
      </c>
      <c r="F39" s="13" t="str">
        <f t="shared" si="4"/>
        <v>MA_09_06_REC20_IMG30_small</v>
      </c>
      <c r="G39" s="13" t="str">
        <f ca="1">IF($F39&lt;&gt;"",IF($G$4="Recurso",VLOOKUP($E39,OFFSET('Definición técnica de imagenes'!$A$1,MATCH($G$5,'Definición técnica de imagenes'!$A$1:$A$104,0)-1,1,COUNTIF('Definición técnica de imagenes'!$A$3:$A$102,$G$5),5),5,FALSE),'Definición técnica de imagenes'!$F$16),"")</f>
        <v>526 x 370 px</v>
      </c>
      <c r="H39" s="13" t="str">
        <f t="shared" ca="1" si="5"/>
        <v>MA_09_06_REC20_IMG30_zoom</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800 x 600 px</v>
      </c>
      <c r="J39" s="63"/>
      <c r="K39" s="64" t="s">
        <v>219</v>
      </c>
    </row>
    <row r="40" spans="1:15" s="11" customFormat="1" ht="135.75" customHeight="1" x14ac:dyDescent="0.25">
      <c r="A40" s="12" t="str">
        <f t="shared" si="6"/>
        <v>IMG31</v>
      </c>
      <c r="B40" s="62" t="s">
        <v>191</v>
      </c>
      <c r="C40" s="20" t="str">
        <f t="shared" si="0"/>
        <v>Cuaderno de Estudio</v>
      </c>
      <c r="D40" s="63" t="s">
        <v>188</v>
      </c>
      <c r="E40" s="63" t="s">
        <v>153</v>
      </c>
      <c r="F40" s="13" t="str">
        <f t="shared" si="4"/>
        <v>MA_09_06_REC20_IMG31_small</v>
      </c>
      <c r="G40" s="13" t="str">
        <f ca="1">IF($F40&lt;&gt;"",IF($G$4="Recurso",VLOOKUP($E40,OFFSET('Definición técnica de imagenes'!$A$1,MATCH($G$5,'Definición técnica de imagenes'!$A$1:$A$104,0)-1,1,COUNTIF('Definición técnica de imagenes'!$A$3:$A$102,$G$5),5),5,FALSE),'Definición técnica de imagenes'!$F$16),"")</f>
        <v>526 x 370 px</v>
      </c>
      <c r="H40" s="13" t="str">
        <f t="shared" ca="1" si="5"/>
        <v>MA_09_06_REC20_IMG31_zoom</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800 x 600 px</v>
      </c>
      <c r="J40" s="63"/>
      <c r="K40" s="64" t="s">
        <v>220</v>
      </c>
    </row>
    <row r="41" spans="1:15" s="11" customFormat="1" ht="40.5" x14ac:dyDescent="0.25">
      <c r="A41" s="12" t="str">
        <f t="shared" si="6"/>
        <v>IMG32</v>
      </c>
      <c r="B41" s="62" t="s">
        <v>191</v>
      </c>
      <c r="C41" s="20" t="str">
        <f t="shared" si="0"/>
        <v>Cuaderno de Estudio</v>
      </c>
      <c r="D41" s="63" t="s">
        <v>188</v>
      </c>
      <c r="E41" s="63" t="s">
        <v>153</v>
      </c>
      <c r="F41" s="13" t="str">
        <f t="shared" si="4"/>
        <v>MA_09_06_REC20_IMG32_small</v>
      </c>
      <c r="G41" s="13" t="str">
        <f ca="1">IF($F41&lt;&gt;"",IF($G$4="Recurso",VLOOKUP($E41,OFFSET('Definición técnica de imagenes'!$A$1,MATCH($G$5,'Definición técnica de imagenes'!$A$1:$A$104,0)-1,1,COUNTIF('Definición técnica de imagenes'!$A$3:$A$102,$G$5),5),5,FALSE),'Definición técnica de imagenes'!$F$16),"")</f>
        <v>526 x 370 px</v>
      </c>
      <c r="H41" s="13" t="str">
        <f t="shared" ca="1" si="5"/>
        <v>MA_09_06_REC20_IMG32_zoom</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800 x 600 px</v>
      </c>
      <c r="J41" s="105" t="s">
        <v>221</v>
      </c>
      <c r="K41" s="64" t="s">
        <v>216</v>
      </c>
    </row>
    <row r="42" spans="1:15" s="11" customFormat="1" ht="113.25" customHeight="1" x14ac:dyDescent="0.25">
      <c r="A42" s="12" t="str">
        <f t="shared" si="6"/>
        <v>IMG33</v>
      </c>
      <c r="B42" s="62" t="s">
        <v>191</v>
      </c>
      <c r="C42" s="20" t="str">
        <f t="shared" ref="C42:C73" si="9">IF(OR(B42&lt;&gt;"",J42&lt;&gt;""),IF($G$4="Recurso",CONCATENATE($G$4," ",$G$5),$G$4),"")</f>
        <v>Cuaderno de Estudio</v>
      </c>
      <c r="D42" s="63" t="s">
        <v>188</v>
      </c>
      <c r="E42" s="63" t="s">
        <v>153</v>
      </c>
      <c r="F42" s="13" t="str">
        <f t="shared" si="4"/>
        <v>MA_09_06_REC20_IMG33_small</v>
      </c>
      <c r="G42" s="13" t="str">
        <f ca="1">IF($F42&lt;&gt;"",IF($G$4="Recurso",VLOOKUP($E42,OFFSET('Definición técnica de imagenes'!$A$1,MATCH($G$5,'Definición técnica de imagenes'!$A$1:$A$104,0)-1,1,COUNTIF('Definición técnica de imagenes'!$A$3:$A$102,$G$5),5),5,FALSE),'Definición técnica de imagenes'!$F$16),"")</f>
        <v>526 x 370 px</v>
      </c>
      <c r="H42" s="13" t="str">
        <f t="shared" ca="1" si="5"/>
        <v>MA_09_06_REC20_IMG33_zoom</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800 x 600 px</v>
      </c>
      <c r="J42" s="63"/>
      <c r="K42" s="64" t="s">
        <v>222</v>
      </c>
    </row>
    <row r="43" spans="1:15" s="11" customFormat="1" x14ac:dyDescent="0.25">
      <c r="A43" s="12" t="str">
        <f t="shared" si="6"/>
        <v/>
      </c>
      <c r="B43" s="62"/>
      <c r="C43" s="20" t="str">
        <f t="shared" si="9"/>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4"/>
    </row>
    <row r="44" spans="1:15" s="11" customFormat="1" x14ac:dyDescent="0.25">
      <c r="A44" s="12" t="str">
        <f t="shared" si="6"/>
        <v/>
      </c>
      <c r="B44" s="62"/>
      <c r="C44" s="20" t="str">
        <f t="shared" si="9"/>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4"/>
    </row>
    <row r="45" spans="1:15" s="11" customFormat="1" x14ac:dyDescent="0.25">
      <c r="A45" s="12" t="str">
        <f t="shared" si="6"/>
        <v/>
      </c>
      <c r="B45" s="62"/>
      <c r="C45" s="20" t="str">
        <f t="shared" si="9"/>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4"/>
    </row>
    <row r="46" spans="1:15" s="11" customFormat="1" x14ac:dyDescent="0.25">
      <c r="A46" s="12" t="str">
        <f t="shared" si="6"/>
        <v/>
      </c>
      <c r="B46" s="62"/>
      <c r="C46" s="20" t="str">
        <f t="shared" si="9"/>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4"/>
    </row>
    <row r="47" spans="1:15" s="11" customFormat="1" x14ac:dyDescent="0.25">
      <c r="A47" s="12" t="str">
        <f t="shared" si="6"/>
        <v/>
      </c>
      <c r="B47" s="62"/>
      <c r="C47" s="20" t="str">
        <f t="shared" si="9"/>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4"/>
    </row>
    <row r="48" spans="1:15" s="11" customFormat="1" x14ac:dyDescent="0.25">
      <c r="A48" s="12" t="str">
        <f t="shared" si="6"/>
        <v/>
      </c>
      <c r="B48" s="62"/>
      <c r="C48" s="20" t="str">
        <f t="shared" si="9"/>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4"/>
    </row>
    <row r="49" spans="1:11" s="11" customFormat="1" x14ac:dyDescent="0.25">
      <c r="A49" s="12" t="str">
        <f t="shared" si="6"/>
        <v/>
      </c>
      <c r="B49" s="62"/>
      <c r="C49" s="20" t="str">
        <f t="shared" si="9"/>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4"/>
    </row>
    <row r="50" spans="1:11" s="11" customFormat="1" x14ac:dyDescent="0.25">
      <c r="A50" s="12" t="str">
        <f t="shared" si="6"/>
        <v/>
      </c>
      <c r="B50" s="62"/>
      <c r="C50" s="20" t="str">
        <f t="shared" si="9"/>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4"/>
    </row>
    <row r="51" spans="1:11" s="11" customFormat="1" x14ac:dyDescent="0.25">
      <c r="A51" s="12" t="str">
        <f t="shared" ref="A51:A82" si="10">IF(OR(B51&lt;&gt;"",J51&lt;&gt;""),CONCATENATE(LEFT(A50,3),IF(MID(A50,4,2)+1&lt;10,CONCATENATE("0",MID(A50,4,2)+1),MID(A50,4,2)+1)),"")</f>
        <v/>
      </c>
      <c r="B51" s="62"/>
      <c r="C51" s="20" t="str">
        <f t="shared" si="9"/>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4"/>
    </row>
    <row r="52" spans="1:11" s="11" customFormat="1" x14ac:dyDescent="0.25">
      <c r="A52" s="12" t="str">
        <f t="shared" si="10"/>
        <v/>
      </c>
      <c r="B52" s="62"/>
      <c r="C52" s="20" t="str">
        <f t="shared" si="9"/>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4"/>
    </row>
    <row r="53" spans="1:11" s="11" customFormat="1" x14ac:dyDescent="0.25">
      <c r="A53" s="12" t="str">
        <f t="shared" si="10"/>
        <v/>
      </c>
      <c r="B53" s="62"/>
      <c r="C53" s="20" t="str">
        <f t="shared" si="9"/>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4"/>
    </row>
    <row r="54" spans="1:11" s="11" customFormat="1" x14ac:dyDescent="0.25">
      <c r="A54" s="12" t="str">
        <f t="shared" si="10"/>
        <v/>
      </c>
      <c r="B54" s="62"/>
      <c r="C54" s="20" t="str">
        <f t="shared" si="9"/>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4"/>
    </row>
    <row r="55" spans="1:11" s="11" customFormat="1" x14ac:dyDescent="0.25">
      <c r="A55" s="12" t="str">
        <f t="shared" si="10"/>
        <v/>
      </c>
      <c r="B55" s="62"/>
      <c r="C55" s="20" t="str">
        <f t="shared" si="9"/>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4"/>
    </row>
    <row r="56" spans="1:11" s="11" customFormat="1" x14ac:dyDescent="0.25">
      <c r="A56" s="12" t="str">
        <f t="shared" si="10"/>
        <v/>
      </c>
      <c r="B56" s="62"/>
      <c r="C56" s="20" t="str">
        <f t="shared" si="9"/>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4"/>
    </row>
    <row r="57" spans="1:11" s="11" customFormat="1" x14ac:dyDescent="0.25">
      <c r="A57" s="12" t="str">
        <f t="shared" si="10"/>
        <v/>
      </c>
      <c r="B57" s="62"/>
      <c r="C57" s="20" t="str">
        <f t="shared" si="9"/>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4"/>
    </row>
    <row r="58" spans="1:11" s="11" customFormat="1" x14ac:dyDescent="0.25">
      <c r="A58" s="12" t="str">
        <f t="shared" si="10"/>
        <v/>
      </c>
      <c r="B58" s="62"/>
      <c r="C58" s="20" t="str">
        <f t="shared" si="9"/>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4"/>
    </row>
    <row r="59" spans="1:11" s="11" customFormat="1" x14ac:dyDescent="0.25">
      <c r="A59" s="12" t="str">
        <f t="shared" si="10"/>
        <v/>
      </c>
      <c r="B59" s="62"/>
      <c r="C59" s="20" t="str">
        <f t="shared" si="9"/>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4"/>
    </row>
    <row r="60" spans="1:11" s="11" customFormat="1" x14ac:dyDescent="0.25">
      <c r="A60" s="12" t="str">
        <f t="shared" si="10"/>
        <v/>
      </c>
      <c r="B60" s="62"/>
      <c r="C60" s="20" t="str">
        <f t="shared" si="9"/>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4"/>
    </row>
    <row r="61" spans="1:11" s="11" customFormat="1" x14ac:dyDescent="0.25">
      <c r="A61" s="12" t="str">
        <f t="shared" si="10"/>
        <v/>
      </c>
      <c r="B61" s="62"/>
      <c r="C61" s="20" t="str">
        <f t="shared" si="9"/>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4"/>
    </row>
    <row r="62" spans="1:11" s="11" customFormat="1" x14ac:dyDescent="0.25">
      <c r="A62" s="12" t="str">
        <f t="shared" si="10"/>
        <v/>
      </c>
      <c r="B62" s="62"/>
      <c r="C62" s="20" t="str">
        <f t="shared" si="9"/>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4"/>
    </row>
    <row r="63" spans="1:11" s="11" customFormat="1" x14ac:dyDescent="0.25">
      <c r="A63" s="12" t="str">
        <f t="shared" si="10"/>
        <v/>
      </c>
      <c r="B63" s="62"/>
      <c r="C63" s="20" t="str">
        <f t="shared" si="9"/>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4"/>
    </row>
    <row r="64" spans="1:11" s="11" customFormat="1" x14ac:dyDescent="0.25">
      <c r="A64" s="12" t="str">
        <f t="shared" si="10"/>
        <v/>
      </c>
      <c r="B64" s="62"/>
      <c r="C64" s="20" t="str">
        <f t="shared" si="9"/>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4"/>
    </row>
    <row r="65" spans="1:11" s="11" customFormat="1" x14ac:dyDescent="0.25">
      <c r="A65" s="12" t="str">
        <f t="shared" si="10"/>
        <v/>
      </c>
      <c r="B65" s="62"/>
      <c r="C65" s="20" t="str">
        <f t="shared" si="9"/>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4"/>
    </row>
    <row r="66" spans="1:11" s="11" customFormat="1" x14ac:dyDescent="0.25">
      <c r="A66" s="12" t="str">
        <f t="shared" si="10"/>
        <v/>
      </c>
      <c r="B66" s="62"/>
      <c r="C66" s="20" t="str">
        <f t="shared" si="9"/>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4"/>
    </row>
    <row r="67" spans="1:11" s="11" customFormat="1" x14ac:dyDescent="0.25">
      <c r="A67" s="12" t="str">
        <f t="shared" si="10"/>
        <v/>
      </c>
      <c r="B67" s="62"/>
      <c r="C67" s="20" t="str">
        <f t="shared" si="9"/>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4"/>
    </row>
    <row r="68" spans="1:11" s="11" customFormat="1" x14ac:dyDescent="0.25">
      <c r="A68" s="12" t="str">
        <f t="shared" si="10"/>
        <v/>
      </c>
      <c r="B68" s="62"/>
      <c r="C68" s="20" t="str">
        <f t="shared" si="9"/>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4"/>
    </row>
    <row r="69" spans="1:11" s="11" customFormat="1" x14ac:dyDescent="0.25">
      <c r="A69" s="12" t="str">
        <f t="shared" si="10"/>
        <v/>
      </c>
      <c r="B69" s="62"/>
      <c r="C69" s="20" t="str">
        <f t="shared" si="9"/>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4"/>
    </row>
    <row r="70" spans="1:11" s="11" customFormat="1" x14ac:dyDescent="0.25">
      <c r="A70" s="12" t="str">
        <f t="shared" si="10"/>
        <v/>
      </c>
      <c r="B70" s="62"/>
      <c r="C70" s="20" t="str">
        <f t="shared" si="9"/>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4"/>
    </row>
    <row r="71" spans="1:11" s="11" customFormat="1" x14ac:dyDescent="0.25">
      <c r="A71" s="12" t="str">
        <f t="shared" si="10"/>
        <v/>
      </c>
      <c r="B71" s="62"/>
      <c r="C71" s="20" t="str">
        <f t="shared" si="9"/>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4"/>
    </row>
    <row r="72" spans="1:11" s="11" customFormat="1" x14ac:dyDescent="0.25">
      <c r="A72" s="12" t="str">
        <f t="shared" si="10"/>
        <v/>
      </c>
      <c r="B72" s="62"/>
      <c r="C72" s="20" t="str">
        <f t="shared" si="9"/>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4"/>
    </row>
    <row r="73" spans="1:11" s="11" customFormat="1" x14ac:dyDescent="0.25">
      <c r="A73" s="12" t="str">
        <f t="shared" si="10"/>
        <v/>
      </c>
      <c r="B73" s="62"/>
      <c r="C73" s="20" t="str">
        <f t="shared" si="9"/>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4"/>
    </row>
    <row r="74" spans="1:11" s="11" customFormat="1" x14ac:dyDescent="0.25">
      <c r="A74" s="12" t="str">
        <f t="shared" si="10"/>
        <v/>
      </c>
      <c r="B74" s="62"/>
      <c r="C74" s="20" t="str">
        <f t="shared" ref="C74:C105" si="11">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4"/>
    </row>
    <row r="75" spans="1:11" s="11" customFormat="1" x14ac:dyDescent="0.25">
      <c r="A75" s="12" t="str">
        <f t="shared" si="10"/>
        <v/>
      </c>
      <c r="B75" s="62"/>
      <c r="C75" s="20" t="str">
        <f t="shared" si="11"/>
        <v/>
      </c>
      <c r="D75" s="63"/>
      <c r="E75" s="63"/>
      <c r="F75" s="13" t="str">
        <f t="shared" ref="F75:F108" si="12">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3">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4"/>
    </row>
    <row r="76" spans="1:11" s="11" customFormat="1" x14ac:dyDescent="0.25">
      <c r="A76" s="12" t="str">
        <f t="shared" si="10"/>
        <v/>
      </c>
      <c r="B76" s="62"/>
      <c r="C76" s="20" t="str">
        <f t="shared" si="11"/>
        <v/>
      </c>
      <c r="D76" s="63"/>
      <c r="E76" s="63"/>
      <c r="F76" s="13" t="str">
        <f t="shared" si="12"/>
        <v/>
      </c>
      <c r="G76" s="13" t="str">
        <f ca="1">IF($F76&lt;&gt;"",IF($G$4="Recurso",VLOOKUP($E76,OFFSET('Definición técnica de imagenes'!$A$1,MATCH($G$5,'Definición técnica de imagenes'!$A$1:$A$104,0)-1,1,COUNTIF('Definición técnica de imagenes'!$A$3:$A$102,$G$5),5),5,FALSE),'Definición técnica de imagenes'!$F$16),"")</f>
        <v/>
      </c>
      <c r="H76" s="13" t="str">
        <f t="shared" ca="1" si="13"/>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4"/>
    </row>
    <row r="77" spans="1:11" s="11" customFormat="1" x14ac:dyDescent="0.25">
      <c r="A77" s="12" t="str">
        <f t="shared" si="10"/>
        <v/>
      </c>
      <c r="B77" s="62"/>
      <c r="C77" s="20" t="str">
        <f t="shared" si="11"/>
        <v/>
      </c>
      <c r="D77" s="63"/>
      <c r="E77" s="63"/>
      <c r="F77" s="13" t="str">
        <f t="shared" si="12"/>
        <v/>
      </c>
      <c r="G77" s="13" t="str">
        <f ca="1">IF($F77&lt;&gt;"",IF($G$4="Recurso",VLOOKUP($E77,OFFSET('Definición técnica de imagenes'!$A$1,MATCH($G$5,'Definición técnica de imagenes'!$A$1:$A$104,0)-1,1,COUNTIF('Definición técnica de imagenes'!$A$3:$A$102,$G$5),5),5,FALSE),'Definición técnica de imagenes'!$F$16),"")</f>
        <v/>
      </c>
      <c r="H77" s="13" t="str">
        <f t="shared" ca="1" si="13"/>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4"/>
    </row>
    <row r="78" spans="1:11" s="11" customFormat="1" x14ac:dyDescent="0.25">
      <c r="A78" s="12" t="str">
        <f t="shared" si="10"/>
        <v/>
      </c>
      <c r="B78" s="62"/>
      <c r="C78" s="20" t="str">
        <f t="shared" si="11"/>
        <v/>
      </c>
      <c r="D78" s="63"/>
      <c r="E78" s="63"/>
      <c r="F78" s="13" t="str">
        <f t="shared" si="12"/>
        <v/>
      </c>
      <c r="G78" s="13" t="str">
        <f ca="1">IF($F78&lt;&gt;"",IF($G$4="Recurso",VLOOKUP($E78,OFFSET('Definición técnica de imagenes'!$A$1,MATCH($G$5,'Definición técnica de imagenes'!$A$1:$A$104,0)-1,1,COUNTIF('Definición técnica de imagenes'!$A$3:$A$102,$G$5),5),5,FALSE),'Definición técnica de imagenes'!$F$16),"")</f>
        <v/>
      </c>
      <c r="H78" s="13" t="str">
        <f t="shared" ca="1" si="13"/>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4"/>
    </row>
    <row r="79" spans="1:11" s="11" customFormat="1" x14ac:dyDescent="0.25">
      <c r="A79" s="12" t="str">
        <f t="shared" si="10"/>
        <v/>
      </c>
      <c r="B79" s="62"/>
      <c r="C79" s="20" t="str">
        <f t="shared" si="11"/>
        <v/>
      </c>
      <c r="D79" s="63"/>
      <c r="E79" s="63"/>
      <c r="F79" s="13" t="str">
        <f t="shared" si="12"/>
        <v/>
      </c>
      <c r="G79" s="13" t="str">
        <f ca="1">IF($F79&lt;&gt;"",IF($G$4="Recurso",VLOOKUP($E79,OFFSET('Definición técnica de imagenes'!$A$1,MATCH($G$5,'Definición técnica de imagenes'!$A$1:$A$104,0)-1,1,COUNTIF('Definición técnica de imagenes'!$A$3:$A$102,$G$5),5),5,FALSE),'Definición técnica de imagenes'!$F$16),"")</f>
        <v/>
      </c>
      <c r="H79" s="13" t="str">
        <f t="shared" ca="1" si="13"/>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4"/>
    </row>
    <row r="80" spans="1:11" s="11" customFormat="1" x14ac:dyDescent="0.25">
      <c r="A80" s="12" t="str">
        <f t="shared" si="10"/>
        <v/>
      </c>
      <c r="B80" s="62"/>
      <c r="C80" s="20" t="str">
        <f t="shared" si="11"/>
        <v/>
      </c>
      <c r="D80" s="63"/>
      <c r="E80" s="63"/>
      <c r="F80" s="13" t="str">
        <f t="shared" si="12"/>
        <v/>
      </c>
      <c r="G80" s="13" t="str">
        <f ca="1">IF($F80&lt;&gt;"",IF($G$4="Recurso",VLOOKUP($E80,OFFSET('Definición técnica de imagenes'!$A$1,MATCH($G$5,'Definición técnica de imagenes'!$A$1:$A$104,0)-1,1,COUNTIF('Definición técnica de imagenes'!$A$3:$A$102,$G$5),5),5,FALSE),'Definición técnica de imagenes'!$F$16),"")</f>
        <v/>
      </c>
      <c r="H80" s="13" t="str">
        <f t="shared" ca="1" si="13"/>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4"/>
    </row>
    <row r="81" spans="1:11" s="11" customFormat="1" x14ac:dyDescent="0.25">
      <c r="A81" s="12" t="str">
        <f t="shared" si="10"/>
        <v/>
      </c>
      <c r="B81" s="62"/>
      <c r="C81" s="20" t="str">
        <f t="shared" si="11"/>
        <v/>
      </c>
      <c r="D81" s="63"/>
      <c r="E81" s="63"/>
      <c r="F81" s="13" t="str">
        <f t="shared" si="12"/>
        <v/>
      </c>
      <c r="G81" s="13" t="str">
        <f ca="1">IF($F81&lt;&gt;"",IF($G$4="Recurso",VLOOKUP($E81,OFFSET('Definición técnica de imagenes'!$A$1,MATCH($G$5,'Definición técnica de imagenes'!$A$1:$A$104,0)-1,1,COUNTIF('Definición técnica de imagenes'!$A$3:$A$102,$G$5),5),5,FALSE),'Definición técnica de imagenes'!$F$16),"")</f>
        <v/>
      </c>
      <c r="H81" s="13" t="str">
        <f t="shared" ca="1" si="13"/>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4"/>
    </row>
    <row r="82" spans="1:11" s="11" customFormat="1" x14ac:dyDescent="0.25">
      <c r="A82" s="12" t="str">
        <f t="shared" si="10"/>
        <v/>
      </c>
      <c r="B82" s="62"/>
      <c r="C82" s="20" t="str">
        <f t="shared" si="11"/>
        <v/>
      </c>
      <c r="D82" s="63"/>
      <c r="E82" s="63"/>
      <c r="F82" s="13" t="str">
        <f t="shared" si="12"/>
        <v/>
      </c>
      <c r="G82" s="13" t="str">
        <f ca="1">IF($F82&lt;&gt;"",IF($G$4="Recurso",VLOOKUP($E82,OFFSET('Definición técnica de imagenes'!$A$1,MATCH($G$5,'Definición técnica de imagenes'!$A$1:$A$104,0)-1,1,COUNTIF('Definición técnica de imagenes'!$A$3:$A$102,$G$5),5),5,FALSE),'Definición técnica de imagenes'!$F$16),"")</f>
        <v/>
      </c>
      <c r="H82" s="13" t="str">
        <f t="shared" ca="1" si="13"/>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4"/>
    </row>
    <row r="83" spans="1:11" s="11" customFormat="1" x14ac:dyDescent="0.25">
      <c r="A83" s="12" t="str">
        <f t="shared" ref="A83:A108" si="14">IF(OR(B83&lt;&gt;"",J83&lt;&gt;""),CONCATENATE(LEFT(A82,3),IF(MID(A82,4,2)+1&lt;10,CONCATENATE("0",MID(A82,4,2)+1),MID(A82,4,2)+1)),"")</f>
        <v/>
      </c>
      <c r="B83" s="62"/>
      <c r="C83" s="20" t="str">
        <f t="shared" si="11"/>
        <v/>
      </c>
      <c r="D83" s="63"/>
      <c r="E83" s="63"/>
      <c r="F83" s="13" t="str">
        <f t="shared" si="12"/>
        <v/>
      </c>
      <c r="G83" s="13" t="str">
        <f ca="1">IF($F83&lt;&gt;"",IF($G$4="Recurso",VLOOKUP($E83,OFFSET('Definición técnica de imagenes'!$A$1,MATCH($G$5,'Definición técnica de imagenes'!$A$1:$A$104,0)-1,1,COUNTIF('Definición técnica de imagenes'!$A$3:$A$102,$G$5),5),5,FALSE),'Definición técnica de imagenes'!$F$16),"")</f>
        <v/>
      </c>
      <c r="H83" s="13" t="str">
        <f t="shared" ca="1" si="13"/>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4"/>
    </row>
    <row r="84" spans="1:11" s="11" customFormat="1" x14ac:dyDescent="0.25">
      <c r="A84" s="12" t="str">
        <f t="shared" si="14"/>
        <v/>
      </c>
      <c r="B84" s="62"/>
      <c r="C84" s="20" t="str">
        <f t="shared" si="11"/>
        <v/>
      </c>
      <c r="D84" s="63"/>
      <c r="E84" s="63"/>
      <c r="F84" s="13" t="str">
        <f t="shared" si="12"/>
        <v/>
      </c>
      <c r="G84" s="13" t="str">
        <f ca="1">IF($F84&lt;&gt;"",IF($G$4="Recurso",VLOOKUP($E84,OFFSET('Definición técnica de imagenes'!$A$1,MATCH($G$5,'Definición técnica de imagenes'!$A$1:$A$104,0)-1,1,COUNTIF('Definición técnica de imagenes'!$A$3:$A$102,$G$5),5),5,FALSE),'Definición técnica de imagenes'!$F$16),"")</f>
        <v/>
      </c>
      <c r="H84" s="13" t="str">
        <f t="shared" ca="1" si="13"/>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4"/>
    </row>
    <row r="85" spans="1:11" s="11" customFormat="1" x14ac:dyDescent="0.25">
      <c r="A85" s="12" t="str">
        <f t="shared" si="14"/>
        <v/>
      </c>
      <c r="B85" s="62"/>
      <c r="C85" s="20" t="str">
        <f t="shared" si="11"/>
        <v/>
      </c>
      <c r="D85" s="63"/>
      <c r="E85" s="63"/>
      <c r="F85" s="13" t="str">
        <f t="shared" si="12"/>
        <v/>
      </c>
      <c r="G85" s="13" t="str">
        <f ca="1">IF($F85&lt;&gt;"",IF($G$4="Recurso",VLOOKUP($E85,OFFSET('Definición técnica de imagenes'!$A$1,MATCH($G$5,'Definición técnica de imagenes'!$A$1:$A$104,0)-1,1,COUNTIF('Definición técnica de imagenes'!$A$3:$A$102,$G$5),5),5,FALSE),'Definición técnica de imagenes'!$F$16),"")</f>
        <v/>
      </c>
      <c r="H85" s="13" t="str">
        <f t="shared" ca="1" si="13"/>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4"/>
    </row>
    <row r="86" spans="1:11" s="11" customFormat="1" x14ac:dyDescent="0.25">
      <c r="A86" s="12" t="str">
        <f t="shared" si="14"/>
        <v/>
      </c>
      <c r="B86" s="62"/>
      <c r="C86" s="20" t="str">
        <f t="shared" si="11"/>
        <v/>
      </c>
      <c r="D86" s="63"/>
      <c r="E86" s="63"/>
      <c r="F86" s="13" t="str">
        <f t="shared" si="12"/>
        <v/>
      </c>
      <c r="G86" s="13" t="str">
        <f ca="1">IF($F86&lt;&gt;"",IF($G$4="Recurso",VLOOKUP($E86,OFFSET('Definición técnica de imagenes'!$A$1,MATCH($G$5,'Definición técnica de imagenes'!$A$1:$A$104,0)-1,1,COUNTIF('Definición técnica de imagenes'!$A$3:$A$102,$G$5),5),5,FALSE),'Definición técnica de imagenes'!$F$16),"")</f>
        <v/>
      </c>
      <c r="H86" s="13" t="str">
        <f t="shared" ca="1" si="13"/>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4"/>
    </row>
    <row r="87" spans="1:11" s="11" customFormat="1" x14ac:dyDescent="0.25">
      <c r="A87" s="12" t="str">
        <f t="shared" si="14"/>
        <v/>
      </c>
      <c r="B87" s="62"/>
      <c r="C87" s="20" t="str">
        <f t="shared" si="11"/>
        <v/>
      </c>
      <c r="D87" s="63"/>
      <c r="E87" s="63"/>
      <c r="F87" s="13" t="str">
        <f t="shared" si="12"/>
        <v/>
      </c>
      <c r="G87" s="13" t="str">
        <f ca="1">IF($F87&lt;&gt;"",IF($G$4="Recurso",VLOOKUP($E87,OFFSET('Definición técnica de imagenes'!$A$1,MATCH($G$5,'Definición técnica de imagenes'!$A$1:$A$104,0)-1,1,COUNTIF('Definición técnica de imagenes'!$A$3:$A$102,$G$5),5),5,FALSE),'Definición técnica de imagenes'!$F$16),"")</f>
        <v/>
      </c>
      <c r="H87" s="13" t="str">
        <f t="shared" ca="1" si="13"/>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4"/>
    </row>
    <row r="88" spans="1:11" s="11" customFormat="1" x14ac:dyDescent="0.25">
      <c r="A88" s="12" t="str">
        <f t="shared" si="14"/>
        <v/>
      </c>
      <c r="B88" s="62"/>
      <c r="C88" s="20" t="str">
        <f t="shared" si="11"/>
        <v/>
      </c>
      <c r="D88" s="63"/>
      <c r="E88" s="63"/>
      <c r="F88" s="13" t="str">
        <f t="shared" si="12"/>
        <v/>
      </c>
      <c r="G88" s="13" t="str">
        <f ca="1">IF($F88&lt;&gt;"",IF($G$4="Recurso",VLOOKUP($E88,OFFSET('Definición técnica de imagenes'!$A$1,MATCH($G$5,'Definición técnica de imagenes'!$A$1:$A$104,0)-1,1,COUNTIF('Definición técnica de imagenes'!$A$3:$A$102,$G$5),5),5,FALSE),'Definición técnica de imagenes'!$F$16),"")</f>
        <v/>
      </c>
      <c r="H88" s="13" t="str">
        <f t="shared" ca="1" si="13"/>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4"/>
    </row>
    <row r="89" spans="1:11" s="11" customFormat="1" x14ac:dyDescent="0.25">
      <c r="A89" s="12" t="str">
        <f t="shared" si="14"/>
        <v/>
      </c>
      <c r="B89" s="62"/>
      <c r="C89" s="20" t="str">
        <f t="shared" si="11"/>
        <v/>
      </c>
      <c r="D89" s="63"/>
      <c r="E89" s="63"/>
      <c r="F89" s="13" t="str">
        <f t="shared" si="12"/>
        <v/>
      </c>
      <c r="G89" s="13" t="str">
        <f ca="1">IF($F89&lt;&gt;"",IF($G$4="Recurso",VLOOKUP($E89,OFFSET('Definición técnica de imagenes'!$A$1,MATCH($G$5,'Definición técnica de imagenes'!$A$1:$A$104,0)-1,1,COUNTIF('Definición técnica de imagenes'!$A$3:$A$102,$G$5),5),5,FALSE),'Definición técnica de imagenes'!$F$16),"")</f>
        <v/>
      </c>
      <c r="H89" s="13" t="str">
        <f t="shared" ca="1" si="13"/>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4"/>
        <v/>
      </c>
      <c r="B90" s="62"/>
      <c r="C90" s="20" t="str">
        <f t="shared" si="11"/>
        <v/>
      </c>
      <c r="D90" s="63"/>
      <c r="E90" s="63"/>
      <c r="F90" s="13" t="str">
        <f t="shared" si="12"/>
        <v/>
      </c>
      <c r="G90" s="13" t="str">
        <f ca="1">IF($F90&lt;&gt;"",IF($G$4="Recurso",VLOOKUP($E90,OFFSET('Definición técnica de imagenes'!$A$1,MATCH($G$5,'Definición técnica de imagenes'!$A$1:$A$104,0)-1,1,COUNTIF('Definición técnica de imagenes'!$A$3:$A$102,$G$5),5),5,FALSE),'Definición técnica de imagenes'!$F$16),"")</f>
        <v/>
      </c>
      <c r="H90" s="13" t="str">
        <f t="shared" ca="1" si="13"/>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4"/>
        <v/>
      </c>
      <c r="B91" s="62"/>
      <c r="C91" s="20" t="str">
        <f t="shared" si="11"/>
        <v/>
      </c>
      <c r="D91" s="63"/>
      <c r="E91" s="63"/>
      <c r="F91" s="13" t="str">
        <f t="shared" si="12"/>
        <v/>
      </c>
      <c r="G91" s="13" t="str">
        <f ca="1">IF($F91&lt;&gt;"",IF($G$4="Recurso",VLOOKUP($E91,OFFSET('Definición técnica de imagenes'!$A$1,MATCH($G$5,'Definición técnica de imagenes'!$A$1:$A$104,0)-1,1,COUNTIF('Definición técnica de imagenes'!$A$3:$A$102,$G$5),5),5,FALSE),'Definición técnica de imagenes'!$F$16),"")</f>
        <v/>
      </c>
      <c r="H91" s="13" t="str">
        <f t="shared" ca="1" si="13"/>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4"/>
        <v/>
      </c>
      <c r="B92" s="62"/>
      <c r="C92" s="20" t="str">
        <f t="shared" si="11"/>
        <v/>
      </c>
      <c r="D92" s="63"/>
      <c r="E92" s="63"/>
      <c r="F92" s="13" t="str">
        <f t="shared" si="12"/>
        <v/>
      </c>
      <c r="G92" s="13" t="str">
        <f ca="1">IF($F92&lt;&gt;"",IF($G$4="Recurso",VLOOKUP($E92,OFFSET('Definición técnica de imagenes'!$A$1,MATCH($G$5,'Definición técnica de imagenes'!$A$1:$A$104,0)-1,1,COUNTIF('Definición técnica de imagenes'!$A$3:$A$102,$G$5),5),5,FALSE),'Definición técnica de imagenes'!$F$16),"")</f>
        <v/>
      </c>
      <c r="H92" s="13" t="str">
        <f t="shared" ca="1" si="13"/>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4"/>
        <v/>
      </c>
      <c r="B93" s="62"/>
      <c r="C93" s="20" t="str">
        <f t="shared" si="11"/>
        <v/>
      </c>
      <c r="D93" s="63"/>
      <c r="E93" s="63"/>
      <c r="F93" s="13" t="str">
        <f t="shared" si="12"/>
        <v/>
      </c>
      <c r="G93" s="13" t="str">
        <f ca="1">IF($F93&lt;&gt;"",IF($G$4="Recurso",VLOOKUP($E93,OFFSET('Definición técnica de imagenes'!$A$1,MATCH($G$5,'Definición técnica de imagenes'!$A$1:$A$104,0)-1,1,COUNTIF('Definición técnica de imagenes'!$A$3:$A$102,$G$5),5),5,FALSE),'Definición técnica de imagenes'!$F$16),"")</f>
        <v/>
      </c>
      <c r="H93" s="13" t="str">
        <f t="shared" ca="1" si="13"/>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4"/>
        <v/>
      </c>
      <c r="B94" s="62"/>
      <c r="C94" s="20" t="str">
        <f t="shared" si="11"/>
        <v/>
      </c>
      <c r="D94" s="63"/>
      <c r="E94" s="63"/>
      <c r="F94" s="13" t="str">
        <f t="shared" si="12"/>
        <v/>
      </c>
      <c r="G94" s="13" t="str">
        <f ca="1">IF($F94&lt;&gt;"",IF($G$4="Recurso",VLOOKUP($E94,OFFSET('Definición técnica de imagenes'!$A$1,MATCH($G$5,'Definición técnica de imagenes'!$A$1:$A$104,0)-1,1,COUNTIF('Definición técnica de imagenes'!$A$3:$A$102,$G$5),5),5,FALSE),'Definición técnica de imagenes'!$F$16),"")</f>
        <v/>
      </c>
      <c r="H94" s="13" t="str">
        <f t="shared" ca="1" si="13"/>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4"/>
        <v/>
      </c>
      <c r="B95" s="62"/>
      <c r="C95" s="20" t="str">
        <f t="shared" si="11"/>
        <v/>
      </c>
      <c r="D95" s="63"/>
      <c r="E95" s="63"/>
      <c r="F95" s="13" t="str">
        <f t="shared" si="12"/>
        <v/>
      </c>
      <c r="G95" s="13" t="str">
        <f ca="1">IF($F95&lt;&gt;"",IF($G$4="Recurso",VLOOKUP($E95,OFFSET('Definición técnica de imagenes'!$A$1,MATCH($G$5,'Definición técnica de imagenes'!$A$1:$A$104,0)-1,1,COUNTIF('Definición técnica de imagenes'!$A$3:$A$102,$G$5),5),5,FALSE),'Definición técnica de imagenes'!$F$16),"")</f>
        <v/>
      </c>
      <c r="H95" s="13" t="str">
        <f t="shared" ca="1" si="13"/>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4"/>
        <v/>
      </c>
      <c r="B96" s="62"/>
      <c r="C96" s="20" t="str">
        <f t="shared" si="11"/>
        <v/>
      </c>
      <c r="D96" s="63"/>
      <c r="E96" s="63"/>
      <c r="F96" s="13" t="str">
        <f t="shared" si="12"/>
        <v/>
      </c>
      <c r="G96" s="13" t="str">
        <f ca="1">IF($F96&lt;&gt;"",IF($G$4="Recurso",VLOOKUP($E96,OFFSET('Definición técnica de imagenes'!$A$1,MATCH($G$5,'Definición técnica de imagenes'!$A$1:$A$104,0)-1,1,COUNTIF('Definición técnica de imagenes'!$A$3:$A$102,$G$5),5),5,FALSE),'Definición técnica de imagenes'!$F$16),"")</f>
        <v/>
      </c>
      <c r="H96" s="13" t="str">
        <f t="shared" ca="1" si="13"/>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4"/>
        <v/>
      </c>
      <c r="B97" s="62"/>
      <c r="C97" s="20" t="str">
        <f t="shared" si="11"/>
        <v/>
      </c>
      <c r="D97" s="63"/>
      <c r="E97" s="63"/>
      <c r="F97" s="13" t="str">
        <f t="shared" si="12"/>
        <v/>
      </c>
      <c r="G97" s="13" t="str">
        <f ca="1">IF($F97&lt;&gt;"",IF($G$4="Recurso",VLOOKUP($E97,OFFSET('Definición técnica de imagenes'!$A$1,MATCH($G$5,'Definición técnica de imagenes'!$A$1:$A$104,0)-1,1,COUNTIF('Definición técnica de imagenes'!$A$3:$A$102,$G$5),5),5,FALSE),'Definición técnica de imagenes'!$F$16),"")</f>
        <v/>
      </c>
      <c r="H97" s="13" t="str">
        <f t="shared" ca="1" si="13"/>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4"/>
        <v/>
      </c>
      <c r="B98" s="62"/>
      <c r="C98" s="20" t="str">
        <f t="shared" si="11"/>
        <v/>
      </c>
      <c r="D98" s="63"/>
      <c r="E98" s="63"/>
      <c r="F98" s="13" t="str">
        <f t="shared" si="12"/>
        <v/>
      </c>
      <c r="G98" s="13" t="str">
        <f ca="1">IF($F98&lt;&gt;"",IF($G$4="Recurso",VLOOKUP($E98,OFFSET('Definición técnica de imagenes'!$A$1,MATCH($G$5,'Definición técnica de imagenes'!$A$1:$A$104,0)-1,1,COUNTIF('Definición técnica de imagenes'!$A$3:$A$102,$G$5),5),5,FALSE),'Definición técnica de imagenes'!$F$16),"")</f>
        <v/>
      </c>
      <c r="H98" s="13" t="str">
        <f t="shared" ca="1" si="13"/>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4"/>
        <v/>
      </c>
      <c r="B99" s="62"/>
      <c r="C99" s="20" t="str">
        <f t="shared" si="11"/>
        <v/>
      </c>
      <c r="D99" s="63"/>
      <c r="E99" s="63"/>
      <c r="F99" s="13" t="str">
        <f t="shared" si="12"/>
        <v/>
      </c>
      <c r="G99" s="13" t="str">
        <f ca="1">IF($F99&lt;&gt;"",IF($G$4="Recurso",VLOOKUP($E99,OFFSET('Definición técnica de imagenes'!$A$1,MATCH($G$5,'Definición técnica de imagenes'!$A$1:$A$104,0)-1,1,COUNTIF('Definición técnica de imagenes'!$A$3:$A$102,$G$5),5),5,FALSE),'Definición técnica de imagenes'!$F$16),"")</f>
        <v/>
      </c>
      <c r="H99" s="13" t="str">
        <f t="shared" ca="1" si="13"/>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4"/>
        <v/>
      </c>
      <c r="B100" s="62"/>
      <c r="C100" s="20" t="str">
        <f t="shared" si="11"/>
        <v/>
      </c>
      <c r="D100" s="63"/>
      <c r="E100" s="63"/>
      <c r="F100" s="13" t="str">
        <f t="shared" si="12"/>
        <v/>
      </c>
      <c r="G100" s="13" t="str">
        <f ca="1">IF($F100&lt;&gt;"",IF($G$4="Recurso",VLOOKUP($E100,OFFSET('Definición técnica de imagenes'!$A$1,MATCH($G$5,'Definición técnica de imagenes'!$A$1:$A$104,0)-1,1,COUNTIF('Definición técnica de imagenes'!$A$3:$A$102,$G$5),5),5,FALSE),'Definición técnica de imagenes'!$F$16),"")</f>
        <v/>
      </c>
      <c r="H100" s="13" t="str">
        <f t="shared" ca="1" si="13"/>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4"/>
        <v/>
      </c>
      <c r="B101" s="62"/>
      <c r="C101" s="20" t="str">
        <f t="shared" si="11"/>
        <v/>
      </c>
      <c r="D101" s="63"/>
      <c r="E101" s="63"/>
      <c r="F101" s="13" t="str">
        <f t="shared" si="12"/>
        <v/>
      </c>
      <c r="G101" s="13" t="str">
        <f ca="1">IF($F101&lt;&gt;"",IF($G$4="Recurso",VLOOKUP($E101,OFFSET('Definición técnica de imagenes'!$A$1,MATCH($G$5,'Definición técnica de imagenes'!$A$1:$A$104,0)-1,1,COUNTIF('Definición técnica de imagenes'!$A$3:$A$102,$G$5),5),5,FALSE),'Definición técnica de imagenes'!$F$16),"")</f>
        <v/>
      </c>
      <c r="H101" s="13" t="str">
        <f t="shared" ca="1" si="13"/>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4"/>
        <v/>
      </c>
      <c r="B102" s="62"/>
      <c r="C102" s="20" t="str">
        <f t="shared" si="11"/>
        <v/>
      </c>
      <c r="D102" s="63"/>
      <c r="E102" s="63"/>
      <c r="F102" s="13" t="str">
        <f t="shared" si="12"/>
        <v/>
      </c>
      <c r="G102" s="13" t="str">
        <f ca="1">IF($F102&lt;&gt;"",IF($G$4="Recurso",VLOOKUP($E102,OFFSET('Definición técnica de imagenes'!$A$1,MATCH($G$5,'Definición técnica de imagenes'!$A$1:$A$104,0)-1,1,COUNTIF('Definición técnica de imagenes'!$A$3:$A$102,$G$5),5),5,FALSE),'Definición técnica de imagenes'!$F$16),"")</f>
        <v/>
      </c>
      <c r="H102" s="13" t="str">
        <f t="shared" ca="1" si="13"/>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4"/>
        <v/>
      </c>
      <c r="B103" s="62"/>
      <c r="C103" s="20" t="str">
        <f t="shared" si="11"/>
        <v/>
      </c>
      <c r="D103" s="63"/>
      <c r="E103" s="63"/>
      <c r="F103" s="13" t="str">
        <f t="shared" si="12"/>
        <v/>
      </c>
      <c r="G103" s="13" t="str">
        <f ca="1">IF($F103&lt;&gt;"",IF($G$4="Recurso",VLOOKUP($E103,OFFSET('Definición técnica de imagenes'!$A$1,MATCH($G$5,'Definición técnica de imagenes'!$A$1:$A$104,0)-1,1,COUNTIF('Definición técnica de imagenes'!$A$3:$A$102,$G$5),5),5,FALSE),'Definición técnica de imagenes'!$F$16),"")</f>
        <v/>
      </c>
      <c r="H103" s="13" t="str">
        <f t="shared" ca="1" si="13"/>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4"/>
        <v/>
      </c>
      <c r="B104" s="62"/>
      <c r="C104" s="20" t="str">
        <f t="shared" si="11"/>
        <v/>
      </c>
      <c r="D104" s="63"/>
      <c r="E104" s="63"/>
      <c r="F104" s="13" t="str">
        <f t="shared" si="12"/>
        <v/>
      </c>
      <c r="G104" s="13" t="str">
        <f ca="1">IF($F104&lt;&gt;"",IF($G$4="Recurso",VLOOKUP($E104,OFFSET('Definición técnica de imagenes'!$A$1,MATCH($G$5,'Definición técnica de imagenes'!$A$1:$A$104,0)-1,1,COUNTIF('Definición técnica de imagenes'!$A$3:$A$102,$G$5),5),5,FALSE),'Definición técnica de imagenes'!$F$16),"")</f>
        <v/>
      </c>
      <c r="H104" s="13" t="str">
        <f t="shared" ca="1" si="13"/>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4"/>
        <v/>
      </c>
      <c r="B105" s="62"/>
      <c r="C105" s="20" t="str">
        <f t="shared" si="11"/>
        <v/>
      </c>
      <c r="D105" s="63"/>
      <c r="E105" s="63"/>
      <c r="F105" s="13" t="str">
        <f t="shared" si="12"/>
        <v/>
      </c>
      <c r="G105" s="13" t="str">
        <f ca="1">IF($F105&lt;&gt;"",IF($G$4="Recurso",VLOOKUP($E105,OFFSET('Definición técnica de imagenes'!$A$1,MATCH($G$5,'Definición técnica de imagenes'!$A$1:$A$104,0)-1,1,COUNTIF('Definición técnica de imagenes'!$A$3:$A$102,$G$5),5),5,FALSE),'Definición técnica de imagenes'!$F$16),"")</f>
        <v/>
      </c>
      <c r="H105" s="13" t="str">
        <f t="shared" ca="1" si="13"/>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4"/>
        <v/>
      </c>
      <c r="B106" s="62"/>
      <c r="C106" s="20" t="str">
        <f>IF(OR(B106&lt;&gt;"",J106&lt;&gt;""),IF($G$4="Recurso",CONCATENATE($G$4," ",$G$5),$G$4),"")</f>
        <v/>
      </c>
      <c r="D106" s="63"/>
      <c r="E106" s="63"/>
      <c r="F106" s="13" t="str">
        <f t="shared" si="12"/>
        <v/>
      </c>
      <c r="G106" s="13" t="str">
        <f ca="1">IF($F106&lt;&gt;"",IF($G$4="Recurso",VLOOKUP($E106,OFFSET('Definición técnica de imagenes'!$A$1,MATCH($G$5,'Definición técnica de imagenes'!$A$1:$A$104,0)-1,1,COUNTIF('Definición técnica de imagenes'!$A$3:$A$102,$G$5),5),5,FALSE),'Definición técnica de imagenes'!$F$16),"")</f>
        <v/>
      </c>
      <c r="H106" s="13" t="str">
        <f t="shared" ca="1" si="13"/>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4"/>
        <v/>
      </c>
      <c r="B107" s="62"/>
      <c r="C107" s="20" t="str">
        <f>IF(OR(B107&lt;&gt;"",J107&lt;&gt;""),IF($G$4="Recurso",CONCATENATE($G$4," ",$G$5),$G$4),"")</f>
        <v/>
      </c>
      <c r="D107" s="63"/>
      <c r="E107" s="63"/>
      <c r="F107" s="13" t="str">
        <f t="shared" si="12"/>
        <v/>
      </c>
      <c r="G107" s="13" t="str">
        <f ca="1">IF($F107&lt;&gt;"",IF($G$4="Recurso",VLOOKUP($E107,OFFSET('Definición técnica de imagenes'!$A$1,MATCH($G$5,'Definición técnica de imagenes'!$A$1:$A$104,0)-1,1,COUNTIF('Definición técnica de imagenes'!$A$3:$A$102,$G$5),5),5,FALSE),'Definición técnica de imagenes'!$F$16),"")</f>
        <v/>
      </c>
      <c r="H107" s="13" t="str">
        <f t="shared" ca="1" si="13"/>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4"/>
        <v/>
      </c>
      <c r="B108" s="62"/>
      <c r="C108" s="20" t="str">
        <f>IF(OR(B108&lt;&gt;"",J108&lt;&gt;""),IF($G$4="Recurso",CONCATENATE($G$4," ",$G$5),$G$4),"")</f>
        <v/>
      </c>
      <c r="D108" s="63"/>
      <c r="E108" s="63"/>
      <c r="F108" s="13" t="str">
        <f t="shared" si="12"/>
        <v/>
      </c>
      <c r="G108" s="13" t="str">
        <f ca="1">IF($F108&lt;&gt;"",IF($G$4="Recurso",VLOOKUP($E108,OFFSET('Definición técnica de imagenes'!$A$1,MATCH($G$5,'Definición técnica de imagenes'!$A$1:$A$104,0)-1,1,COUNTIF('Definición técnica de imagenes'!$A$3:$A$102,$G$5),5),5,FALSE),'Definición técnica de imagenes'!$F$16),"")</f>
        <v/>
      </c>
      <c r="H108" s="13" t="str">
        <f t="shared" ca="1" si="13"/>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0" r:id="rId4">
          <objectPr defaultSize="0" autoPict="0" r:id="rId5">
            <anchor moveWithCells="1" sizeWithCells="1">
              <from>
                <xdr:col>9</xdr:col>
                <xdr:colOff>457200</xdr:colOff>
                <xdr:row>19</xdr:row>
                <xdr:rowOff>95250</xdr:rowOff>
              </from>
              <to>
                <xdr:col>9</xdr:col>
                <xdr:colOff>2114550</xdr:colOff>
                <xdr:row>19</xdr:row>
                <xdr:rowOff>1390650</xdr:rowOff>
              </to>
            </anchor>
          </objectPr>
        </oleObject>
      </mc:Choice>
      <mc:Fallback>
        <oleObject progId="PBrush" shapeId="2050"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87" t="s">
        <v>38</v>
      </c>
      <c r="B1" s="88"/>
      <c r="C1" s="88"/>
      <c r="D1" s="88"/>
      <c r="E1" s="88"/>
      <c r="F1" s="89"/>
    </row>
    <row r="2" spans="1:11" x14ac:dyDescent="0.25">
      <c r="A2" s="30" t="s">
        <v>42</v>
      </c>
      <c r="B2" s="31"/>
      <c r="C2" s="90" t="s">
        <v>13</v>
      </c>
      <c r="D2" s="91"/>
      <c r="E2" s="92"/>
      <c r="F2" s="32"/>
    </row>
    <row r="3" spans="1:11" ht="63" x14ac:dyDescent="0.25">
      <c r="A3" s="33" t="s">
        <v>43</v>
      </c>
      <c r="B3" s="31"/>
      <c r="C3" s="96" t="s">
        <v>14</v>
      </c>
      <c r="D3" s="97"/>
      <c r="E3" s="98"/>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99" t="str">
        <f>CONCATENATE(H21,"_",I21,"_",J21,"_CO")</f>
        <v>LE_07_04_CO</v>
      </c>
      <c r="E5" s="100"/>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5" t="str">
        <f>CONCATENATE("SolicitudGrafica_",D5,".xls")</f>
        <v>SolicitudGrafica_LE_07_04_CO.xls</v>
      </c>
      <c r="E7" s="85"/>
      <c r="F7" s="86"/>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87" t="s">
        <v>41</v>
      </c>
      <c r="B13" s="88"/>
      <c r="C13" s="88"/>
      <c r="D13" s="88"/>
      <c r="E13" s="88"/>
      <c r="F13" s="89"/>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0" t="s">
        <v>49</v>
      </c>
      <c r="D15" s="91"/>
      <c r="E15" s="91"/>
      <c r="F15" s="92"/>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3" t="str">
        <f>CONCATENATE(H21,"_",I21,"_",J21,"_",K45)</f>
        <v>LE_07_04_REC10</v>
      </c>
      <c r="E17" s="94"/>
      <c r="F17" s="95"/>
      <c r="J17" s="22">
        <v>14</v>
      </c>
      <c r="K17" s="22">
        <v>14</v>
      </c>
    </row>
    <row r="18" spans="1:11" ht="79.5" thickBot="1" x14ac:dyDescent="0.3">
      <c r="A18" s="33" t="s">
        <v>48</v>
      </c>
      <c r="B18" s="31"/>
      <c r="C18" s="59" t="s">
        <v>120</v>
      </c>
      <c r="D18" s="85" t="str">
        <f>CONCATENATE("SolicitudGrafica_",D17,".xls")</f>
        <v>SolicitudGrafica_LE_07_04_REC10.xls</v>
      </c>
      <c r="E18" s="85"/>
      <c r="F18" s="86"/>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2" t="s">
        <v>56</v>
      </c>
      <c r="B1" s="102" t="s">
        <v>149</v>
      </c>
      <c r="C1" s="102" t="s">
        <v>63</v>
      </c>
      <c r="D1" s="102" t="s">
        <v>64</v>
      </c>
      <c r="E1" s="102" t="s">
        <v>5</v>
      </c>
      <c r="F1" s="102" t="s">
        <v>65</v>
      </c>
      <c r="G1" s="102" t="s">
        <v>66</v>
      </c>
      <c r="H1" s="101" t="s">
        <v>68</v>
      </c>
      <c r="I1" s="101"/>
    </row>
    <row r="2" spans="1:10" x14ac:dyDescent="0.25">
      <c r="A2" s="102"/>
      <c r="B2" s="102"/>
      <c r="C2" s="102"/>
      <c r="D2" s="102"/>
      <c r="E2" s="102"/>
      <c r="F2" s="102"/>
      <c r="G2" s="102"/>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67"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1" customFormat="1" ht="14.65" customHeight="1" x14ac:dyDescent="0.25">
      <c r="A15" s="69" t="s">
        <v>96</v>
      </c>
      <c r="B15" s="69"/>
      <c r="C15" s="69" t="s">
        <v>97</v>
      </c>
      <c r="D15" s="70" t="s">
        <v>98</v>
      </c>
      <c r="E15" s="69" t="s">
        <v>93</v>
      </c>
      <c r="F15" s="69" t="s">
        <v>117</v>
      </c>
      <c r="G15" s="69"/>
      <c r="H15" s="70" t="s">
        <v>122</v>
      </c>
      <c r="I15" s="69"/>
      <c r="J15" s="71"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66"/>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66"/>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2016-03-16T21:56:17Z</dcterms:modified>
</cp:coreProperties>
</file>