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thianAndres\Documents\GitHub\Matematicas\fuentes\contenidos\grado11\guion02\"/>
    </mc:Choice>
  </mc:AlternateContent>
  <bookViews>
    <workbookView xWindow="0" yWindow="0" windowWidth="14475" windowHeight="1096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17" i="1" l="1"/>
  <c r="F17" i="1"/>
  <c r="G17" i="1"/>
  <c r="C18" i="1"/>
  <c r="F18" i="1"/>
  <c r="G18" i="1"/>
  <c r="C16" i="1"/>
  <c r="F16" i="1"/>
  <c r="G16" i="1"/>
  <c r="C15" i="1"/>
  <c r="F15" i="1"/>
  <c r="G15" i="1"/>
  <c r="C12" i="1"/>
  <c r="F12" i="1"/>
  <c r="G12" i="1"/>
  <c r="C13" i="1"/>
  <c r="F13" i="1"/>
  <c r="G13" i="1"/>
  <c r="C14" i="1"/>
  <c r="F14" i="1"/>
  <c r="G14" i="1"/>
  <c r="C11" i="1"/>
  <c r="I11" i="1"/>
  <c r="F11" i="1"/>
  <c r="G11" i="1"/>
  <c r="A1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10" i="1"/>
  <c r="H11"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10" i="1"/>
  <c r="H21" i="2"/>
  <c r="I21" i="2"/>
  <c r="J21" i="2"/>
  <c r="K45" i="2"/>
  <c r="D17" i="2"/>
  <c r="D18" i="2"/>
  <c r="D5" i="2"/>
  <c r="D7" i="2"/>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10" i="1"/>
  <c r="C10" i="1"/>
  <c r="F5" i="1"/>
  <c r="G10" i="1"/>
</calcChain>
</file>

<file path=xl/sharedStrings.xml><?xml version="1.0" encoding="utf-8"?>
<sst xmlns="http://schemas.openxmlformats.org/spreadsheetml/2006/main" count="265" uniqueCount="167">
  <si>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</si>
  <si>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</si>
  <si>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</si>
  <si>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</si>
  <si>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</si>
  <si>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</si>
  <si>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</si>
  <si>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</si>
  <si>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</si>
  <si>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</si>
  <si>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</si>
  <si>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</si>
  <si>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</si>
  <si>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</si>
  <si>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</si>
  <si>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</si>
  <si>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</si>
  <si>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</si>
  <si>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</si>
  <si>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</si>
  <si>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</si>
  <si>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</si>
  <si>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</si>
  <si>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</si>
  <si>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</si>
  <si>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</si>
  <si>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</si>
  <si>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</si>
  <si>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</si>
  <si>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</si>
  <si>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</si>
  <si>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</si>
  <si>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</si>
  <si>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</si>
  <si>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</si>
  <si>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</si>
  <si>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</si>
  <si>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</si>
  <si>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</si>
  <si>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</si>
  <si>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</si>
  <si>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</si>
  <si>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</si>
  <si>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</si>
  <si>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</si>
  <si>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</si>
  <si>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</si>
  <si>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</si>
  <si>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</si>
  <si>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</si>
  <si>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</si>
  <si>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</si>
  <si>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</si>
  <si>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</si>
  <si>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</si>
  <si>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</si>
  <si>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</si>
  <si>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</si>
  <si>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</si>
  <si>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</si>
  <si>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</si>
  <si>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</si>
  <si>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</si>
  <si>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</si>
  <si>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</si>
  <si>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</si>
  <si>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</si>
  <si>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</si>
  <si>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</si>
  <si>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</si>
  <si>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</si>
  <si>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</si>
  <si>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</si>
  <si>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</si>
  <si>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</si>
  <si>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</si>
  <si>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</si>
  <si>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</si>
  <si>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</si>
  <si>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</si>
  <si>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</si>
  <si>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</si>
  <si>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</si>
  <si>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</si>
  <si>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</si>
  <si>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</si>
  <si>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</si>
  <si>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</si>
  <si>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</si>
  <si>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</si>
  <si>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</si>
  <si>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</si>
  <si>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</si>
  <si>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</si>
  <si>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</si>
  <si>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</si>
  <si>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</si>
  <si>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</si>
  <si>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</si>
  <si>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</si>
  <si>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</si>
  <si>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</si>
  <si>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</si>
  <si>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</si>
  <si>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</si>
  <si>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</si>
  <si>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</si>
  <si>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</si>
  <si>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</si>
  <si>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</si>
  <si>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</si>
  <si>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</si>
  <si>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</si>
  <si>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</si>
  <si>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</si>
  <si>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</si>
  <si>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</si>
  <si>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</si>
  <si>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</si>
  <si>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</si>
  <si>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</si>
  <si>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</si>
  <si>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</si>
  <si>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</si>
  <si>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</si>
  <si>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</si>
  <si>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</si>
  <si>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</si>
  <si>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</si>
  <si>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</si>
  <si>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</si>
  <si>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</si>
  <si>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</si>
  <si>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</si>
  <si>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</si>
  <si>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</si>
  <si>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</si>
  <si>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</si>
  <si>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</si>
  <si>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</si>
  <si>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</si>
  <si>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</si>
  <si>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</si>
  <si>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</si>
  <si>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</si>
  <si>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Ilustración</t>
  </si>
  <si>
    <t>Horizontal</t>
  </si>
  <si>
    <t>Ver observaciones</t>
  </si>
  <si>
    <t>IMG02</t>
  </si>
  <si>
    <t>Cristhian Bello</t>
  </si>
  <si>
    <t>Funciones</t>
  </si>
  <si>
    <t>IMG03</t>
  </si>
  <si>
    <t>IMG04</t>
  </si>
  <si>
    <t>IMG05</t>
  </si>
  <si>
    <t>IMG06</t>
  </si>
  <si>
    <t xml:space="preserve">Diagrama sagital de la relacion </t>
  </si>
  <si>
    <t xml:space="preserve">Colocar colores diferentes a L, C_1 y C_2, L se dibuja punteada </t>
  </si>
  <si>
    <t>Son dos relaciones, una en azul y la otra en verde, la curva  se puede hacer al criterio del dibujante, pero la condicion especifica es que la relacion verde sea la reflexion por el eje x=y de la relacion azul. Como se muestra en la figura.</t>
  </si>
  <si>
    <t>Diagrama sagital de la relacion R y de la relacion reciproca R*</t>
  </si>
  <si>
    <t>Grafica de las funciones e  elevado a la x, logaritmo natural de x; y la recta punteada x=y</t>
  </si>
  <si>
    <t>Grafica de las funciones x al cubo, raiz cubica de x, la recta x=y puenteada</t>
  </si>
  <si>
    <t>Diagrama sagital de la funcion f</t>
  </si>
  <si>
    <t>IMG07</t>
  </si>
  <si>
    <t>IMG08</t>
  </si>
  <si>
    <t>IMG09</t>
  </si>
  <si>
    <t>Modificar los diagramas sagitales, para que tengan el mismo estilo en este motor. diagrama sagital de la relacion R y de la relacion reciproca R*</t>
  </si>
  <si>
    <t>MA_11_01_REC70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</si>
</sst>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9"/>
      <color theme="1"/>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7" fillId="0" borderId="0" xfId="0" applyFont="1" applyBorder="1"/>
    <xf numFmtId="0" fontId="8"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9"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2" fillId="0" borderId="0" xfId="0" applyFont="1" applyBorder="1"/>
    <xf numFmtId="0" fontId="12" fillId="0" borderId="5" xfId="0" applyFont="1" applyBorder="1"/>
    <xf numFmtId="0" fontId="11" fillId="2" borderId="5" xfId="0" applyFont="1" applyFill="1" applyBorder="1"/>
    <xf numFmtId="164" fontId="7" fillId="0" borderId="0" xfId="0" applyNumberFormat="1" applyFont="1" applyBorder="1" applyAlignment="1">
      <alignment horizontal="center"/>
    </xf>
    <xf numFmtId="0" fontId="13" fillId="8" borderId="0" xfId="0" applyFont="1" applyFill="1" applyAlignment="1">
      <alignment horizontal="center" vertical="center" wrapText="1"/>
    </xf>
    <xf numFmtId="0" fontId="14" fillId="0" borderId="28" xfId="0" applyFont="1" applyFill="1" applyBorder="1" applyAlignment="1">
      <alignment vertical="center" wrapText="1"/>
    </xf>
    <xf numFmtId="0" fontId="0" fillId="0" borderId="0" xfId="0" applyFill="1" applyAlignment="1">
      <alignment vertical="center" wrapText="1"/>
    </xf>
    <xf numFmtId="0" fontId="14" fillId="0" borderId="29" xfId="0" applyFont="1" applyFill="1" applyBorder="1" applyAlignment="1">
      <alignment vertical="center" wrapText="1"/>
    </xf>
    <xf numFmtId="0" fontId="15" fillId="0" borderId="29" xfId="0" applyFont="1" applyFill="1" applyBorder="1" applyAlignment="1">
      <alignment vertical="center" wrapText="1"/>
    </xf>
    <xf numFmtId="0" fontId="14" fillId="0" borderId="29" xfId="0" applyFont="1" applyFill="1" applyBorder="1" applyAlignment="1">
      <alignment vertical="center"/>
    </xf>
    <xf numFmtId="0" fontId="14" fillId="0" borderId="29" xfId="0" applyFont="1" applyBorder="1" applyAlignment="1">
      <alignment vertical="center" wrapText="1"/>
    </xf>
    <xf numFmtId="0" fontId="16" fillId="0" borderId="29" xfId="0" applyFont="1" applyBorder="1" applyAlignment="1">
      <alignment vertical="center" wrapText="1"/>
    </xf>
    <xf numFmtId="0" fontId="15" fillId="0" borderId="29" xfId="0" applyFont="1" applyBorder="1" applyAlignment="1">
      <alignment vertical="center" wrapText="1"/>
    </xf>
    <xf numFmtId="0" fontId="17" fillId="0" borderId="0" xfId="0" applyFont="1" applyAlignment="1">
      <alignment vertical="center" wrapText="1"/>
    </xf>
    <xf numFmtId="0" fontId="18" fillId="0" borderId="29" xfId="0" applyFont="1" applyFill="1" applyBorder="1" applyAlignment="1">
      <alignment vertical="center" wrapText="1"/>
    </xf>
    <xf numFmtId="0" fontId="19" fillId="0" borderId="0" xfId="0" applyFont="1" applyAlignment="1">
      <alignment vertical="center" wrapText="1"/>
    </xf>
    <xf numFmtId="0" fontId="9"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8" fillId="5" borderId="32" xfId="0" applyFont="1" applyFill="1" applyBorder="1" applyAlignment="1">
      <alignment horizontal="center" vertical="center"/>
    </xf>
    <xf numFmtId="0" fontId="7" fillId="0" borderId="0" xfId="0" applyNumberFormat="1" applyFont="1" applyBorder="1" applyAlignment="1">
      <alignment horizontal="center"/>
    </xf>
    <xf numFmtId="0" fontId="9" fillId="0" borderId="33" xfId="0" applyFont="1" applyBorder="1" applyAlignment="1">
      <alignment vertical="center" wrapText="1"/>
    </xf>
    <xf numFmtId="0" fontId="0" fillId="0" borderId="31" xfId="0" quotePrefix="1" applyBorder="1" applyAlignment="1">
      <alignment vertical="center" wrapText="1"/>
    </xf>
    <xf numFmtId="0" fontId="20" fillId="0" borderId="0" xfId="0" applyFont="1" applyAlignment="1">
      <alignment vertical="center" wrapText="1"/>
    </xf>
    <xf numFmtId="0" fontId="0" fillId="0" borderId="5" xfId="0" applyFill="1" applyBorder="1"/>
    <xf numFmtId="0" fontId="20"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7" fillId="0" borderId="27" xfId="0" applyNumberFormat="1" applyFont="1" applyBorder="1" applyAlignment="1">
      <alignment horizontal="center"/>
    </xf>
    <xf numFmtId="164" fontId="7" fillId="0" borderId="26" xfId="0" applyNumberFormat="1" applyFont="1" applyBorder="1" applyAlignment="1">
      <alignment horizontal="center"/>
    </xf>
    <xf numFmtId="0" fontId="8"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0" fillId="6" borderId="14" xfId="0" applyFont="1" applyFill="1" applyBorder="1" applyAlignment="1">
      <alignment horizontal="center" vertical="center" wrapText="1"/>
    </xf>
    <xf numFmtId="0" fontId="10" fillId="6" borderId="15"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3" fillId="7" borderId="0" xfId="0" applyFont="1" applyFill="1" applyAlignment="1">
      <alignment horizontal="center" vertical="center" wrapText="1"/>
    </xf>
    <xf numFmtId="0" fontId="13"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val="0"/>
</file>

<file path=xl/ctrlProps/ctrlProp2.xml><?xml version="1.0" encoding="utf-8"?>
<formControlPr xmlns="http://schemas.microsoft.com/office/spreadsheetml/2009/9/main" objectType="Drop" dropLines="9" dropStyle="combo" dx="33" fmlaLink="$I$20" fmlaRange="$I$6:$I$14" noThreeD="1" sel="9" val="0"/>
</file>

<file path=xl/ctrlProps/ctrlProp3.xml><?xml version="1.0" encoding="utf-8"?>
<formControlPr xmlns="http://schemas.microsoft.com/office/spreadsheetml/2009/9/main" objectType="Drop" dropLines="16" dropStyle="combo" dx="33" fmlaLink="$J$20" fmlaRange="$J$4:$J$19" noThreeD="1"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val="0"/>
</file>

<file path=xl/ctrlProps/ctrlProp6.xml><?xml version="1.0" encoding="utf-8"?>
<formControlPr xmlns="http://schemas.microsoft.com/office/spreadsheetml/2009/9/main" objectType="Drop" dropLines="9" dropStyle="combo" dx="33" fmlaLink="$I$20" fmlaRange="$I$6:$I$14" noThreeD="1" sel="9" val="0"/>
</file>

<file path=xl/ctrlProps/ctrlProp7.xml><?xml version="1.0" encoding="utf-8"?>
<formControlPr xmlns="http://schemas.microsoft.com/office/spreadsheetml/2009/9/main" objectType="Drop" dropLines="16" dropStyle="combo" dx="33" fmlaLink="$J$20" fmlaRange="$J$4:$J$19" noThreeD="1"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jpe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9</xdr:col>
      <xdr:colOff>1905000</xdr:colOff>
      <xdr:row>9</xdr:row>
      <xdr:rowOff>408215</xdr:rowOff>
    </xdr:from>
    <xdr:to>
      <xdr:col>9</xdr:col>
      <xdr:colOff>4521200</xdr:colOff>
      <xdr:row>9</xdr:row>
      <xdr:rowOff>2369095</xdr:rowOff>
    </xdr:to>
    <xdr:pic>
      <xdr:nvPicPr>
        <xdr:cNvPr id="10" name="Imagen 9"/>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906750" y="2367644"/>
          <a:ext cx="2616200" cy="1960880"/>
        </a:xfrm>
        <a:prstGeom prst="rect">
          <a:avLst/>
        </a:prstGeom>
        <a:noFill/>
        <a:ln>
          <a:noFill/>
        </a:ln>
      </xdr:spPr>
    </xdr:pic>
    <xdr:clientData/>
  </xdr:twoCellAnchor>
  <xdr:twoCellAnchor editAs="oneCell">
    <xdr:from>
      <xdr:col>9</xdr:col>
      <xdr:colOff>1874385</xdr:colOff>
      <xdr:row>10</xdr:row>
      <xdr:rowOff>275545</xdr:rowOff>
    </xdr:from>
    <xdr:to>
      <xdr:col>9</xdr:col>
      <xdr:colOff>4526145</xdr:colOff>
      <xdr:row>10</xdr:row>
      <xdr:rowOff>2266905</xdr:rowOff>
    </xdr:to>
    <xdr:pic>
      <xdr:nvPicPr>
        <xdr:cNvPr id="11" name="Imagen 10"/>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876135" y="5204733"/>
          <a:ext cx="2651760" cy="1991360"/>
        </a:xfrm>
        <a:prstGeom prst="rect">
          <a:avLst/>
        </a:prstGeom>
        <a:noFill/>
        <a:ln>
          <a:noFill/>
        </a:ln>
      </xdr:spPr>
    </xdr:pic>
    <xdr:clientData/>
  </xdr:twoCellAnchor>
  <xdr:twoCellAnchor editAs="oneCell">
    <xdr:from>
      <xdr:col>9</xdr:col>
      <xdr:colOff>1309688</xdr:colOff>
      <xdr:row>11</xdr:row>
      <xdr:rowOff>71437</xdr:rowOff>
    </xdr:from>
    <xdr:to>
      <xdr:col>9</xdr:col>
      <xdr:colOff>3916998</xdr:colOff>
      <xdr:row>11</xdr:row>
      <xdr:rowOff>2610167</xdr:rowOff>
    </xdr:to>
    <xdr:pic>
      <xdr:nvPicPr>
        <xdr:cNvPr id="12" name="Imagen 1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5311438" y="7643812"/>
          <a:ext cx="2607310" cy="2538730"/>
        </a:xfrm>
        <a:prstGeom prst="rect">
          <a:avLst/>
        </a:prstGeom>
        <a:noFill/>
        <a:ln>
          <a:noFill/>
        </a:ln>
      </xdr:spPr>
    </xdr:pic>
    <xdr:clientData/>
  </xdr:twoCellAnchor>
  <xdr:twoCellAnchor>
    <xdr:from>
      <xdr:col>10</xdr:col>
      <xdr:colOff>0</xdr:colOff>
      <xdr:row>12</xdr:row>
      <xdr:rowOff>0</xdr:rowOff>
    </xdr:from>
    <xdr:to>
      <xdr:col>10</xdr:col>
      <xdr:colOff>66675</xdr:colOff>
      <xdr:row>12</xdr:row>
      <xdr:rowOff>133350</xdr:rowOff>
    </xdr:to>
    <xdr:pic>
      <xdr:nvPicPr>
        <xdr:cNvPr id="13" name="Imagen 12"/>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0107275" y="10220325"/>
          <a:ext cx="66675" cy="133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2143125</xdr:colOff>
      <xdr:row>12</xdr:row>
      <xdr:rowOff>238125</xdr:rowOff>
    </xdr:from>
    <xdr:to>
      <xdr:col>9</xdr:col>
      <xdr:colOff>4352925</xdr:colOff>
      <xdr:row>12</xdr:row>
      <xdr:rowOff>2032635</xdr:rowOff>
    </xdr:to>
    <xdr:pic>
      <xdr:nvPicPr>
        <xdr:cNvPr id="17" name="Imagen 16"/>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144875" y="10453688"/>
          <a:ext cx="2209800" cy="1794510"/>
        </a:xfrm>
        <a:prstGeom prst="rect">
          <a:avLst/>
        </a:prstGeom>
        <a:noFill/>
        <a:ln>
          <a:noFill/>
        </a:ln>
      </xdr:spPr>
    </xdr:pic>
    <xdr:clientData/>
  </xdr:twoCellAnchor>
  <xdr:twoCellAnchor editAs="oneCell">
    <xdr:from>
      <xdr:col>9</xdr:col>
      <xdr:colOff>693964</xdr:colOff>
      <xdr:row>13</xdr:row>
      <xdr:rowOff>272143</xdr:rowOff>
    </xdr:from>
    <xdr:to>
      <xdr:col>9</xdr:col>
      <xdr:colOff>5185319</xdr:colOff>
      <xdr:row>13</xdr:row>
      <xdr:rowOff>1947908</xdr:rowOff>
    </xdr:to>
    <xdr:pic>
      <xdr:nvPicPr>
        <xdr:cNvPr id="18" name="Imagen 17"/>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695714" y="12763500"/>
          <a:ext cx="4491355" cy="1675765"/>
        </a:xfrm>
        <a:prstGeom prst="rect">
          <a:avLst/>
        </a:prstGeom>
        <a:noFill/>
        <a:ln>
          <a:noFill/>
        </a:ln>
      </xdr:spPr>
    </xdr:pic>
    <xdr:clientData/>
  </xdr:twoCellAnchor>
  <xdr:twoCellAnchor editAs="oneCell">
    <xdr:from>
      <xdr:col>9</xdr:col>
      <xdr:colOff>744682</xdr:colOff>
      <xdr:row>14</xdr:row>
      <xdr:rowOff>867147</xdr:rowOff>
    </xdr:from>
    <xdr:to>
      <xdr:col>9</xdr:col>
      <xdr:colOff>5077922</xdr:colOff>
      <xdr:row>14</xdr:row>
      <xdr:rowOff>2467347</xdr:rowOff>
    </xdr:to>
    <xdr:pic>
      <xdr:nvPicPr>
        <xdr:cNvPr id="19" name="Imagen 18"/>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4720455" y="16072511"/>
          <a:ext cx="4333240" cy="1600200"/>
        </a:xfrm>
        <a:prstGeom prst="rect">
          <a:avLst/>
        </a:prstGeom>
        <a:noFill/>
        <a:ln>
          <a:noFill/>
        </a:ln>
      </xdr:spPr>
    </xdr:pic>
    <xdr:clientData/>
  </xdr:twoCellAnchor>
  <xdr:twoCellAnchor editAs="oneCell">
    <xdr:from>
      <xdr:col>9</xdr:col>
      <xdr:colOff>1368136</xdr:colOff>
      <xdr:row>15</xdr:row>
      <xdr:rowOff>242454</xdr:rowOff>
    </xdr:from>
    <xdr:to>
      <xdr:col>9</xdr:col>
      <xdr:colOff>4181821</xdr:colOff>
      <xdr:row>15</xdr:row>
      <xdr:rowOff>2528454</xdr:rowOff>
    </xdr:to>
    <xdr:pic>
      <xdr:nvPicPr>
        <xdr:cNvPr id="21" name="Imagen 20"/>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343909" y="18946090"/>
          <a:ext cx="2813685" cy="2286000"/>
        </a:xfrm>
        <a:prstGeom prst="rect">
          <a:avLst/>
        </a:prstGeom>
        <a:noFill/>
        <a:ln>
          <a:noFill/>
        </a:ln>
      </xdr:spPr>
    </xdr:pic>
    <xdr:clientData/>
  </xdr:twoCellAnchor>
  <xdr:twoCellAnchor editAs="oneCell">
    <xdr:from>
      <xdr:col>9</xdr:col>
      <xdr:colOff>2234046</xdr:colOff>
      <xdr:row>16</xdr:row>
      <xdr:rowOff>294409</xdr:rowOff>
    </xdr:from>
    <xdr:to>
      <xdr:col>9</xdr:col>
      <xdr:colOff>4344151</xdr:colOff>
      <xdr:row>16</xdr:row>
      <xdr:rowOff>2008909</xdr:rowOff>
    </xdr:to>
    <xdr:pic>
      <xdr:nvPicPr>
        <xdr:cNvPr id="22" name="Imagen 2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6209819" y="21751636"/>
          <a:ext cx="2110105" cy="1714500"/>
        </a:xfrm>
        <a:prstGeom prst="rect">
          <a:avLst/>
        </a:prstGeom>
        <a:noFill/>
        <a:ln>
          <a:noFill/>
        </a:ln>
      </xdr:spPr>
    </xdr:pic>
    <xdr:clientData/>
  </xdr:twoCellAnchor>
  <xdr:twoCellAnchor editAs="oneCell">
    <xdr:from>
      <xdr:col>9</xdr:col>
      <xdr:colOff>1697181</xdr:colOff>
      <xdr:row>17</xdr:row>
      <xdr:rowOff>346363</xdr:rowOff>
    </xdr:from>
    <xdr:to>
      <xdr:col>9</xdr:col>
      <xdr:colOff>4962351</xdr:colOff>
      <xdr:row>17</xdr:row>
      <xdr:rowOff>2284383</xdr:rowOff>
    </xdr:to>
    <xdr:pic>
      <xdr:nvPicPr>
        <xdr:cNvPr id="23" name="Imagen 22"/>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5672954" y="24245454"/>
          <a:ext cx="3265170" cy="1938020"/>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72"/>
  <sheetViews>
    <sheetView showGridLines="0" tabSelected="1" zoomScale="70" zoomScaleNormal="7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11.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80.375" style="17" customWidth="1"/>
    <col min="11" max="11" width="27.25" style="17" customWidth="1"/>
    <col min="12" max="12" width="20.375" style="2" customWidth="1"/>
    <col min="13" max="13" width="14.5" style="2" customWidth="1"/>
    <col min="14" max="16384" width="10.875" style="2"/>
  </cols>
  <sheetData>
    <row r="1" spans="1:16" ht="16.5" thickBot="1" x14ac:dyDescent="0.3">
      <c r="A1" s="1"/>
      <c r="B1" s="1"/>
      <c r="C1" s="1"/>
      <c r="D1" s="1"/>
      <c r="F1" s="1"/>
      <c r="G1" s="1"/>
      <c r="H1" s="43"/>
      <c r="I1" s="43"/>
      <c r="J1" s="16"/>
      <c r="K1" s="16"/>
    </row>
    <row r="2" spans="1:16" ht="15.75" x14ac:dyDescent="0.25">
      <c r="A2" s="1"/>
      <c r="B2" s="3" t="s">
        <v>129</v>
      </c>
      <c r="C2" s="77" t="s">
        <v>21</v>
      </c>
      <c r="D2" s="78"/>
      <c r="F2" s="70" t="s">
        <v>0</v>
      </c>
      <c r="G2" s="71"/>
      <c r="H2" s="43"/>
      <c r="I2" s="43"/>
      <c r="J2" s="16"/>
    </row>
    <row r="3" spans="1:16" ht="15.75" x14ac:dyDescent="0.25">
      <c r="A3" s="1"/>
      <c r="B3" s="4" t="s">
        <v>8</v>
      </c>
      <c r="C3" s="79">
        <v>11</v>
      </c>
      <c r="D3" s="80"/>
      <c r="F3" s="72"/>
      <c r="G3" s="73"/>
      <c r="H3" s="43"/>
      <c r="I3" s="43"/>
      <c r="J3" s="16"/>
    </row>
    <row r="4" spans="1:16" ht="16.5" x14ac:dyDescent="0.3">
      <c r="A4" s="1"/>
      <c r="B4" s="4" t="s">
        <v>54</v>
      </c>
      <c r="C4" s="79" t="s">
        <v>150</v>
      </c>
      <c r="D4" s="80"/>
      <c r="E4" s="5"/>
      <c r="F4" s="42" t="s">
        <v>55</v>
      </c>
      <c r="G4" s="41" t="s">
        <v>56</v>
      </c>
      <c r="H4" s="43"/>
      <c r="I4" s="43"/>
      <c r="J4" s="16"/>
      <c r="K4" s="16"/>
    </row>
    <row r="5" spans="1:16" ht="16.5" thickBot="1" x14ac:dyDescent="0.3">
      <c r="A5" s="1"/>
      <c r="B5" s="6" t="s">
        <v>1</v>
      </c>
      <c r="C5" s="81" t="s">
        <v>149</v>
      </c>
      <c r="D5" s="82"/>
      <c r="E5" s="5"/>
      <c r="F5" s="40" t="str">
        <f>IF(G4="Recurso","Motor del recurso","")</f>
        <v>Motor del recurso</v>
      </c>
      <c r="G5" s="40" t="s">
        <v>98</v>
      </c>
      <c r="H5" s="43"/>
      <c r="I5" s="64"/>
      <c r="J5" s="16"/>
      <c r="K5" s="16"/>
    </row>
    <row r="6" spans="1:16" ht="16.5" thickBot="1" x14ac:dyDescent="0.3">
      <c r="A6" s="1"/>
      <c r="B6" s="1"/>
      <c r="C6" s="1"/>
      <c r="D6" s="1"/>
      <c r="E6" s="7"/>
      <c r="F6" s="1"/>
      <c r="G6" s="1"/>
      <c r="H6" s="43"/>
      <c r="I6" s="43"/>
      <c r="J6" s="16"/>
      <c r="K6" s="16"/>
    </row>
    <row r="7" spans="1:16" ht="15" customHeight="1" x14ac:dyDescent="0.25">
      <c r="A7" s="1"/>
      <c r="B7" s="27" t="s">
        <v>40</v>
      </c>
      <c r="C7" s="8" t="s">
        <v>166</v>
      </c>
      <c r="D7" s="26" t="s">
        <v>39</v>
      </c>
      <c r="F7" s="1"/>
      <c r="G7" s="1"/>
      <c r="H7" s="1"/>
      <c r="I7" s="1"/>
      <c r="J7" s="16"/>
      <c r="K7" s="16"/>
    </row>
    <row r="8" spans="1:16" s="9" customFormat="1" ht="16.5" thickBot="1" x14ac:dyDescent="0.3">
      <c r="A8" s="10"/>
      <c r="B8" s="10"/>
      <c r="C8" s="10"/>
      <c r="D8" s="11"/>
      <c r="E8" s="11"/>
      <c r="F8" s="74" t="s">
        <v>62</v>
      </c>
      <c r="G8" s="75"/>
      <c r="H8" s="75"/>
      <c r="I8" s="76"/>
      <c r="J8" s="18"/>
      <c r="K8" s="12"/>
      <c r="L8" s="2"/>
      <c r="M8" s="2"/>
      <c r="N8" s="2"/>
      <c r="O8" s="2"/>
      <c r="P8" s="2"/>
    </row>
    <row r="9" spans="1:16" ht="26.25" thickBot="1" x14ac:dyDescent="0.3">
      <c r="A9" s="24" t="s">
        <v>2</v>
      </c>
      <c r="B9" s="20" t="s">
        <v>9</v>
      </c>
      <c r="C9" s="19" t="s">
        <v>3</v>
      </c>
      <c r="D9" s="19" t="s">
        <v>4</v>
      </c>
      <c r="E9" s="19" t="s">
        <v>5</v>
      </c>
      <c r="F9" s="63" t="s">
        <v>61</v>
      </c>
      <c r="G9" s="63" t="s">
        <v>59</v>
      </c>
      <c r="H9" s="63" t="s">
        <v>60</v>
      </c>
      <c r="I9" s="63" t="s">
        <v>121</v>
      </c>
      <c r="J9" s="20" t="s">
        <v>6</v>
      </c>
      <c r="K9" s="21" t="s">
        <v>7</v>
      </c>
    </row>
    <row r="10" spans="1:16" s="12" customFormat="1" ht="233.25" customHeight="1" x14ac:dyDescent="0.25">
      <c r="A10" s="13" t="str">
        <f>IF(OR(B10&lt;&gt;"",J10&lt;&gt;""),"IMG01","")</f>
        <v>IMG01</v>
      </c>
      <c r="B10" s="23" t="s">
        <v>147</v>
      </c>
      <c r="C10" s="22" t="str">
        <f>IF(OR(B10&lt;&gt;"",J10&lt;&gt;""),IF($G$4="Recurso",CONCATENATE($G$4," ",$G$5),$G$4),"")</f>
        <v>Recurso F13</v>
      </c>
      <c r="D10" s="14" t="s">
        <v>145</v>
      </c>
      <c r="E10" s="14" t="s">
        <v>146</v>
      </c>
      <c r="F10" s="14" t="str">
        <f t="shared" ref="F10:F11" si="0">IF(OR(B10&lt;&gt;"",J10&lt;&gt;""),CONCATENATE($C$7,"_",$A10,IF($G$4="Cuaderno de Estudio","_small",CONCATENATE(IF(I10="","","n"),IF(LEFT($G$5,1)="F",".jpg",".png")))),"")</f>
        <v>MA_11_01_REC70_IMG01.jpg</v>
      </c>
      <c r="G10" s="14" t="str">
        <f>IF(F10&lt;&gt;"",IF($G$4="Recurso",IF(LEFT($G$5,1)="M",VLOOKUP($G$5,'Definición técnica de imagenes'!$A$3:$G$17,5,FALSE),IF($G$5="F1",'Definición técnica de imagenes'!$E$15,'Definición técnica de imagenes'!$F$13)),'Definición técnica de imagenes'!$E$16),"")</f>
        <v>800 x 460 px</v>
      </c>
      <c r="H10" s="14" t="str">
        <f t="shared" ref="H10:H11" si="1">IF(AND(I10&lt;&gt;"",I10&lt;&gt;0),IF(OR(B10&lt;&gt;"",J10&lt;&gt;""),CONCATENATE($C$7,"_",$A10,IF($G$4="Cuaderno de Estudio","_zoom",CONCATENATE("a",IF(LEFT($G$5,1)="F",".jpg",".png")))),""),"")</f>
        <v/>
      </c>
      <c r="I10" s="14" t="str">
        <f>IF(OR(B10&lt;&gt;"",J10&lt;&gt;""),IF($G$4="Recurso",IF(LEFT($G$5,1)="M",IF(VLOOKUP($G$5,'Definición técnica de imagenes'!$A$3:$G$17,6,FALSE)=0,"",VLOOKUP($G$5,'Definición técnica de imagenes'!$A$3:$G$17,6,FALSE)),IF($G$5="F1","","")),'Definición técnica de imagenes'!$F$16),"")</f>
        <v/>
      </c>
      <c r="J10" s="14"/>
      <c r="K10" s="67" t="s">
        <v>155</v>
      </c>
    </row>
    <row r="11" spans="1:16" s="12" customFormat="1" ht="208.5" customHeight="1" x14ac:dyDescent="0.25">
      <c r="A11" s="13" t="s">
        <v>148</v>
      </c>
      <c r="B11" s="23" t="s">
        <v>147</v>
      </c>
      <c r="C11" s="22" t="str">
        <f t="shared" ref="C11" si="2">IF(OR(B11&lt;&gt;"",J11&lt;&gt;""),IF($G$4="Recurso",CONCATENATE($G$4," ",$G$5),$G$4),"")</f>
        <v>Recurso F13</v>
      </c>
      <c r="D11" s="14" t="s">
        <v>145</v>
      </c>
      <c r="E11" s="14" t="s">
        <v>146</v>
      </c>
      <c r="F11" s="14" t="str">
        <f t="shared" si="0"/>
        <v>MA_11_01_REC70_IMG02.jpg</v>
      </c>
      <c r="G11" s="14" t="str">
        <f>IF(F11&lt;&gt;"",IF($G$4="Recurso",IF(LEFT($G$5,1)="M",VLOOKUP($G$5,'Definición técnica de imagenes'!$A$3:$G$17,5,FALSE),IF($G$5="F1",'Definición técnica de imagenes'!$E$15,'Definición técnica de imagenes'!$F$13)),'Definición técnica de imagenes'!$E$16),"")</f>
        <v>800 x 460 px</v>
      </c>
      <c r="H11" s="14" t="str">
        <f t="shared" si="1"/>
        <v/>
      </c>
      <c r="I11" s="14" t="str">
        <f>IF(OR(B11&lt;&gt;"",J11&lt;&gt;""),IF($G$4="Recurso",IF(LEFT($G$5,1)="M",IF(VLOOKUP($G$5,'Definición técnica de imagenes'!$A$3:$G$17,6,FALSE)=0,"",VLOOKUP($G$5,'Definición técnica de imagenes'!$A$3:$G$17,6,FALSE)),IF($G$5="F1","","")),'Definición técnica de imagenes'!$F$16),"")</f>
        <v/>
      </c>
      <c r="J11" s="14"/>
      <c r="K11" s="67" t="s">
        <v>155</v>
      </c>
    </row>
    <row r="12" spans="1:16" s="12" customFormat="1" ht="207.75" customHeight="1" x14ac:dyDescent="0.25">
      <c r="A12" s="13" t="s">
        <v>151</v>
      </c>
      <c r="B12" s="23" t="s">
        <v>147</v>
      </c>
      <c r="C12" s="22" t="str">
        <f t="shared" ref="C12:C14" si="3">IF(OR(B12&lt;&gt;"",J12&lt;&gt;""),IF($G$4="Recurso",CONCATENATE($G$4," ",$G$5),$G$4),"")</f>
        <v>Recurso F13</v>
      </c>
      <c r="D12" s="14" t="s">
        <v>145</v>
      </c>
      <c r="E12" s="14" t="s">
        <v>146</v>
      </c>
      <c r="F12" s="14" t="str">
        <f t="shared" ref="F12:F14" si="4">IF(OR(B12&lt;&gt;"",J12&lt;&gt;""),CONCATENATE($C$7,"_",$A12,IF($G$4="Cuaderno de Estudio","_small",CONCATENATE(IF(I12="","","n"),IF(LEFT($G$5,1)="F",".jpg",".png")))),"")</f>
        <v>MA_11_01_REC70_IMG03.jpg</v>
      </c>
      <c r="G12" s="14" t="str">
        <f>IF(F12&lt;&gt;"",IF($G$4="Recurso",IF(LEFT($G$5,1)="M",VLOOKUP($G$5,'Definición técnica de imagenes'!$A$3:$G$17,5,FALSE),IF($G$5="F1",'Definición técnica de imagenes'!$E$15,'Definición técnica de imagenes'!$F$13)),'Definición técnica de imagenes'!$E$16),"")</f>
        <v>800 x 460 px</v>
      </c>
      <c r="H12" s="14"/>
      <c r="I12" s="14"/>
      <c r="J12" s="68"/>
      <c r="K12" s="69" t="s">
        <v>156</v>
      </c>
    </row>
    <row r="13" spans="1:16" s="12" customFormat="1" ht="179.25" customHeight="1" x14ac:dyDescent="0.25">
      <c r="A13" s="13" t="s">
        <v>152</v>
      </c>
      <c r="B13" s="23" t="s">
        <v>147</v>
      </c>
      <c r="C13" s="22" t="str">
        <f t="shared" si="3"/>
        <v>Recurso F13</v>
      </c>
      <c r="D13" s="14" t="s">
        <v>145</v>
      </c>
      <c r="E13" s="14" t="s">
        <v>146</v>
      </c>
      <c r="F13" s="14" t="str">
        <f t="shared" si="4"/>
        <v>MA_11_01_REC70_IMG04.jpg</v>
      </c>
      <c r="G13" s="14" t="str">
        <f>IF(F13&lt;&gt;"",IF($G$4="Recurso",IF(LEFT($G$5,1)="M",VLOOKUP($G$5,'Definición técnica de imagenes'!$A$3:$G$17,5,FALSE),IF($G$5="F1",'Definición técnica de imagenes'!$E$15,'Definición técnica de imagenes'!$F$13)),'Definición técnica de imagenes'!$E$16),"")</f>
        <v>800 x 460 px</v>
      </c>
      <c r="H13" s="14"/>
      <c r="I13" s="14"/>
      <c r="J13"/>
      <c r="K13" s="67" t="s">
        <v>157</v>
      </c>
    </row>
    <row r="14" spans="1:16" s="12" customFormat="1" ht="213.75" customHeight="1" x14ac:dyDescent="0.25">
      <c r="A14" s="13" t="s">
        <v>153</v>
      </c>
      <c r="B14" s="23" t="s">
        <v>147</v>
      </c>
      <c r="C14" s="22" t="str">
        <f t="shared" si="3"/>
        <v>Recurso F13</v>
      </c>
      <c r="D14" s="14" t="s">
        <v>145</v>
      </c>
      <c r="E14" s="14" t="s">
        <v>146</v>
      </c>
      <c r="F14" s="14" t="str">
        <f t="shared" si="4"/>
        <v>MA_11_01_REC70_IMG05.jpg</v>
      </c>
      <c r="G14" s="14" t="str">
        <f>IF(F14&lt;&gt;"",IF($G$4="Recurso",IF(LEFT($G$5,1)="M",VLOOKUP($G$5,'Definición técnica de imagenes'!$A$3:$G$17,5,FALSE),IF($G$5="F1",'Definición técnica de imagenes'!$E$15,'Definición técnica de imagenes'!$F$13)),'Definición técnica de imagenes'!$E$16),"")</f>
        <v>800 x 460 px</v>
      </c>
      <c r="H14" s="14"/>
      <c r="I14" s="14"/>
      <c r="J14" s="14"/>
      <c r="K14" s="69" t="s">
        <v>165</v>
      </c>
    </row>
    <row r="15" spans="1:16" s="12" customFormat="1" ht="275.25" customHeight="1" x14ac:dyDescent="0.25">
      <c r="A15" s="13" t="s">
        <v>154</v>
      </c>
      <c r="B15" s="23" t="s">
        <v>147</v>
      </c>
      <c r="C15" s="22" t="str">
        <f t="shared" ref="C15" si="5">IF(OR(B15&lt;&gt;"",J15&lt;&gt;""),IF($G$4="Recurso",CONCATENATE($G$4," ",$G$5),$G$4),"")</f>
        <v>Recurso F13</v>
      </c>
      <c r="D15" s="14" t="s">
        <v>145</v>
      </c>
      <c r="E15" s="14" t="s">
        <v>146</v>
      </c>
      <c r="F15" s="14" t="str">
        <f t="shared" ref="F15" si="6">IF(OR(B15&lt;&gt;"",J15&lt;&gt;""),CONCATENATE($C$7,"_",$A15,IF($G$4="Cuaderno de Estudio","_small",CONCATENATE(IF(I15="","","n"),IF(LEFT($G$5,1)="F",".jpg",".png")))),"")</f>
        <v>MA_11_01_REC70_IMG06.jpg</v>
      </c>
      <c r="G15" s="14" t="str">
        <f>IF(F15&lt;&gt;"",IF($G$4="Recurso",IF(LEFT($G$5,1)="M",VLOOKUP($G$5,'Definición técnica de imagenes'!$A$3:$G$17,5,FALSE),IF($G$5="F1",'Definición técnica de imagenes'!$E$15,'Definición técnica de imagenes'!$F$13)),'Definición técnica de imagenes'!$E$16),"")</f>
        <v>800 x 460 px</v>
      </c>
      <c r="H15" s="14"/>
      <c r="I15" s="14"/>
      <c r="J15" s="14"/>
      <c r="K15" s="69" t="s">
        <v>158</v>
      </c>
    </row>
    <row r="16" spans="1:16" s="12" customFormat="1" ht="216.75" customHeight="1" x14ac:dyDescent="0.25">
      <c r="A16" s="13" t="s">
        <v>162</v>
      </c>
      <c r="B16" s="23" t="s">
        <v>147</v>
      </c>
      <c r="C16" s="22" t="str">
        <f t="shared" ref="C16" si="7">IF(OR(B16&lt;&gt;"",J16&lt;&gt;""),IF($G$4="Recurso",CONCATENATE($G$4," ",$G$5),$G$4),"")</f>
        <v>Recurso F13</v>
      </c>
      <c r="D16" s="14" t="s">
        <v>145</v>
      </c>
      <c r="E16" s="14" t="s">
        <v>146</v>
      </c>
      <c r="F16" s="14" t="str">
        <f t="shared" ref="F16" si="8">IF(OR(B16&lt;&gt;"",J16&lt;&gt;""),CONCATENATE($C$7,"_",$A16,IF($G$4="Cuaderno de Estudio","_small",CONCATENATE(IF(I16="","","n"),IF(LEFT($G$5,1)="F",".jpg",".png")))),"")</f>
        <v>MA_11_01_REC70_IMG07.jpg</v>
      </c>
      <c r="G16" s="14" t="str">
        <f>IF(F16&lt;&gt;"",IF($G$4="Recurso",IF(LEFT($G$5,1)="M",VLOOKUP($G$5,'Definición técnica de imagenes'!$A$3:$G$17,5,FALSE),IF($G$5="F1",'Definición técnica de imagenes'!$E$15,'Definición técnica de imagenes'!$F$13)),'Definición técnica de imagenes'!$E$16),"")</f>
        <v>800 x 460 px</v>
      </c>
      <c r="H16" s="14"/>
      <c r="I16" s="14"/>
      <c r="J16" s="14"/>
      <c r="K16" s="67" t="s">
        <v>159</v>
      </c>
    </row>
    <row r="17" spans="1:11" s="12" customFormat="1" ht="192" customHeight="1" x14ac:dyDescent="0.25">
      <c r="A17" s="13" t="s">
        <v>163</v>
      </c>
      <c r="B17" s="23" t="s">
        <v>147</v>
      </c>
      <c r="C17" s="22" t="str">
        <f t="shared" ref="C17:C18" si="9">IF(OR(B17&lt;&gt;"",J17&lt;&gt;""),IF($G$4="Recurso",CONCATENATE($G$4," ",$G$5),$G$4),"")</f>
        <v>Recurso F13</v>
      </c>
      <c r="D17" s="14" t="s">
        <v>145</v>
      </c>
      <c r="E17" s="14" t="s">
        <v>146</v>
      </c>
      <c r="F17" s="14" t="str">
        <f t="shared" ref="F17:F18" si="10">IF(OR(B17&lt;&gt;"",J17&lt;&gt;""),CONCATENATE($C$7,"_",$A17,IF($G$4="Cuaderno de Estudio","_small",CONCATENATE(IF(I17="","","n"),IF(LEFT($G$5,1)="F",".jpg",".png")))),"")</f>
        <v>MA_11_01_REC70_IMG08.jpg</v>
      </c>
      <c r="G17" s="14" t="str">
        <f>IF(F17&lt;&gt;"",IF($G$4="Recurso",IF(LEFT($G$5,1)="M",VLOOKUP($G$5,'Definición técnica de imagenes'!$A$3:$G$17,5,FALSE),IF($G$5="F1",'Definición técnica de imagenes'!$E$15,'Definición técnica de imagenes'!$F$13)),'Definición técnica de imagenes'!$E$16),"")</f>
        <v>800 x 460 px</v>
      </c>
      <c r="H17" s="14"/>
      <c r="I17" s="14"/>
      <c r="J17" s="14"/>
      <c r="K17" s="15" t="s">
        <v>160</v>
      </c>
    </row>
    <row r="18" spans="1:11" s="12" customFormat="1" ht="218.25" customHeight="1" x14ac:dyDescent="0.25">
      <c r="A18" s="13" t="s">
        <v>164</v>
      </c>
      <c r="B18" s="23" t="s">
        <v>147</v>
      </c>
      <c r="C18" s="22" t="str">
        <f t="shared" si="9"/>
        <v>Recurso F13</v>
      </c>
      <c r="D18" s="14" t="s">
        <v>145</v>
      </c>
      <c r="E18" s="14" t="s">
        <v>146</v>
      </c>
      <c r="F18" s="14" t="str">
        <f t="shared" si="10"/>
        <v>MA_11_01_REC70_IMG09.jpg</v>
      </c>
      <c r="G18" s="14" t="str">
        <f>IF(F18&lt;&gt;"",IF($G$4="Recurso",IF(LEFT($G$5,1)="M",VLOOKUP($G$5,'Definición técnica de imagenes'!$A$3:$G$17,5,FALSE),IF($G$5="F1",'Definición técnica de imagenes'!$E$15,'Definición técnica de imagenes'!$F$13)),'Definición técnica de imagenes'!$E$16),"")</f>
        <v>800 x 460 px</v>
      </c>
      <c r="H18" s="14"/>
      <c r="I18" s="14"/>
      <c r="J18" s="14"/>
      <c r="K18" s="15" t="s">
        <v>161</v>
      </c>
    </row>
    <row r="19" spans="1:11" s="12" customFormat="1" x14ac:dyDescent="0.25">
      <c r="A19" s="13"/>
      <c r="B19" s="22"/>
      <c r="C19" s="22"/>
      <c r="D19" s="14"/>
      <c r="E19" s="14"/>
      <c r="F19" s="14"/>
      <c r="G19" s="14"/>
      <c r="H19" s="14"/>
      <c r="I19" s="14"/>
      <c r="J19" s="14"/>
      <c r="K19" s="15"/>
    </row>
    <row r="20" spans="1:11" s="12" customFormat="1" x14ac:dyDescent="0.25">
      <c r="A20" s="13"/>
      <c r="B20" s="22"/>
      <c r="C20" s="22"/>
      <c r="D20" s="14"/>
      <c r="E20" s="14"/>
      <c r="F20" s="14"/>
      <c r="G20" s="14"/>
      <c r="H20" s="14"/>
      <c r="I20" s="14"/>
      <c r="J20" s="14"/>
      <c r="K20" s="15"/>
    </row>
    <row r="21" spans="1:11" s="12" customFormat="1" x14ac:dyDescent="0.25">
      <c r="A21" s="13"/>
      <c r="B21" s="22"/>
      <c r="C21" s="22"/>
      <c r="D21" s="14"/>
      <c r="E21" s="14"/>
      <c r="F21" s="14" t="str">
        <f t="shared" ref="F21" si="11">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 si="12">IF(AND(I21&lt;&gt;"",I21&lt;&gt;0),IF(OR(B21&lt;&gt;"",J21&lt;&gt;""),CONCATENATE($C$7,"_",$A21,IF($G$4="Cuaderno de Estudio","_zoom",CONCATENATE("a",IF(LEFT($G$5,1)="F",".jpg",".png")))),""),"")</f>
        <v/>
      </c>
      <c r="I21" s="14" t="str">
        <f>IF(OR(B21&lt;&gt;"",J21&lt;&gt;""),IF($G$4="Recurso",IF(LEFT($G$5,1)="M",IF(VLOOKUP($G$5,'Definición técnica de imagenes'!$A$3:$G$17,6,FALSE)=0,"",VLOOKUP($G$5,'Definición técnica de imagenes'!$A$3:$G$17,6,FALSE)),IF($G$5="F1","","")),'Definición técnica de imagenes'!$F$16),"")</f>
        <v/>
      </c>
      <c r="J21" s="14"/>
      <c r="K21" s="15"/>
    </row>
    <row r="22" spans="1:11" s="12" customFormat="1" x14ac:dyDescent="0.25">
      <c r="A22" s="13"/>
      <c r="B22" s="22"/>
      <c r="C22" s="22"/>
      <c r="D22" s="14"/>
      <c r="E22" s="14"/>
      <c r="F22" s="14" t="str">
        <f t="shared" ref="F22:F53" si="13">IF(OR(B22&lt;&gt;"",J22&lt;&gt;""),CONCATENATE($C$7,"_",$A22,IF($G$4="Cuaderno de Estudio","_small",CONCATENATE(IF(I22="","","n"),IF(LEFT($G$5,1)="F",".jpg",".png")))),"")</f>
        <v/>
      </c>
      <c r="G22" s="14" t="str">
        <f>IF(F22&lt;&gt;"",IF($G$4="Recurso",IF(LEFT($G$5,1)="M",VLOOKUP($G$5,'Definición técnica de imagenes'!$A$3:$G$17,5,FALSE),IF($G$5="F1",'Definición técnica de imagenes'!$E$15,'Definición técnica de imagenes'!$F$13)),'Definición técnica de imagenes'!$E$16),"")</f>
        <v/>
      </c>
      <c r="H22" s="14" t="str">
        <f t="shared" ref="H22:H53" si="14">IF(AND(I22&lt;&gt;"",I22&lt;&gt;0),IF(OR(B22&lt;&gt;"",J22&lt;&gt;""),CONCATENATE($C$7,"_",$A22,IF($G$4="Cuaderno de Estudio","_zoom",CONCATENATE("a",IF(LEFT($G$5,1)="F",".jpg",".png")))),""),"")</f>
        <v/>
      </c>
      <c r="I22" s="14" t="str">
        <f>IF(OR(B22&lt;&gt;"",J22&lt;&gt;""),IF($G$4="Recurso",IF(LEFT($G$5,1)="M",IF(VLOOKUP($G$5,'Definición técnica de imagenes'!$A$3:$G$17,6,FALSE)=0,"",VLOOKUP($G$5,'Definición técnica de imagenes'!$A$3:$G$17,6,FALSE)),IF($G$5="F1","","")),'Definición técnica de imagenes'!$F$16),"")</f>
        <v/>
      </c>
      <c r="J22" s="14"/>
      <c r="K22" s="15"/>
    </row>
    <row r="23" spans="1:11" s="12" customFormat="1" x14ac:dyDescent="0.25">
      <c r="A23" s="13"/>
      <c r="B23" s="22"/>
      <c r="C23" s="22"/>
      <c r="D23" s="14"/>
      <c r="E23" s="14"/>
      <c r="F23" s="14" t="str">
        <f t="shared" si="13"/>
        <v/>
      </c>
      <c r="G23" s="14" t="str">
        <f>IF(F23&lt;&gt;"",IF($G$4="Recurso",IF(LEFT($G$5,1)="M",VLOOKUP($G$5,'Definición técnica de imagenes'!$A$3:$G$17,5,FALSE),IF($G$5="F1",'Definición técnica de imagenes'!$E$15,'Definición técnica de imagenes'!$F$13)),'Definición técnica de imagenes'!$E$16),"")</f>
        <v/>
      </c>
      <c r="H23" s="14" t="str">
        <f t="shared" si="14"/>
        <v/>
      </c>
      <c r="I23" s="14" t="str">
        <f>IF(OR(B23&lt;&gt;"",J23&lt;&gt;""),IF($G$4="Recurso",IF(LEFT($G$5,1)="M",IF(VLOOKUP($G$5,'Definición técnica de imagenes'!$A$3:$G$17,6,FALSE)=0,"",VLOOKUP($G$5,'Definición técnica de imagenes'!$A$3:$G$17,6,FALSE)),IF($G$5="F1","","")),'Definición técnica de imagenes'!$F$16),"")</f>
        <v/>
      </c>
      <c r="J23" s="14"/>
      <c r="K23" s="15"/>
    </row>
    <row r="24" spans="1:11" s="12" customFormat="1" x14ac:dyDescent="0.25">
      <c r="A24" s="13"/>
      <c r="B24" s="22"/>
      <c r="C24" s="22"/>
      <c r="D24" s="14"/>
      <c r="E24" s="14"/>
      <c r="F24" s="14" t="str">
        <f t="shared" si="13"/>
        <v/>
      </c>
      <c r="G24" s="14" t="str">
        <f>IF(F24&lt;&gt;"",IF($G$4="Recurso",IF(LEFT($G$5,1)="M",VLOOKUP($G$5,'Definición técnica de imagenes'!$A$3:$G$17,5,FALSE),IF($G$5="F1",'Definición técnica de imagenes'!$E$15,'Definición técnica de imagenes'!$F$13)),'Definición técnica de imagenes'!$E$16),"")</f>
        <v/>
      </c>
      <c r="H24" s="14" t="str">
        <f t="shared" si="14"/>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c r="B25" s="22"/>
      <c r="C25" s="22"/>
      <c r="D25" s="14"/>
      <c r="E25" s="14"/>
      <c r="F25" s="14" t="str">
        <f t="shared" si="13"/>
        <v/>
      </c>
      <c r="G25" s="14" t="str">
        <f>IF(F25&lt;&gt;"",IF($G$4="Recurso",IF(LEFT($G$5,1)="M",VLOOKUP($G$5,'Definición técnica de imagenes'!$A$3:$G$17,5,FALSE),IF($G$5="F1",'Definición técnica de imagenes'!$E$15,'Definición técnica de imagenes'!$F$13)),'Definición técnica de imagenes'!$E$16),"")</f>
        <v/>
      </c>
      <c r="H25" s="14" t="str">
        <f t="shared" si="14"/>
        <v/>
      </c>
      <c r="I25" s="14" t="str">
        <f>IF(OR(B25&lt;&gt;"",J25&lt;&gt;""),IF($G$4="Recurso",IF(LEFT($G$5,1)="M",IF(VLOOKUP($G$5,'Definición técnica de imagenes'!$A$3:$G$17,6,FALSE)=0,"",VLOOKUP($G$5,'Definición técnica de imagenes'!$A$3:$G$17,6,FALSE)),IF($G$5="F1","","")),'Definición técnica de imagenes'!$F$16),"")</f>
        <v/>
      </c>
      <c r="J25" s="14"/>
      <c r="K25" s="15"/>
    </row>
    <row r="26" spans="1:11" s="12" customFormat="1" x14ac:dyDescent="0.25">
      <c r="A26" s="13"/>
      <c r="B26" s="13"/>
      <c r="C26" s="13"/>
      <c r="D26" s="14"/>
      <c r="E26" s="14"/>
      <c r="F26" s="14" t="str">
        <f t="shared" si="13"/>
        <v/>
      </c>
      <c r="G26" s="14" t="str">
        <f>IF(F26&lt;&gt;"",IF($G$4="Recurso",IF(LEFT($G$5,1)="M",VLOOKUP($G$5,'Definición técnica de imagenes'!$A$3:$G$17,5,FALSE),IF($G$5="F1",'Definición técnica de imagenes'!$E$15,'Definición técnica de imagenes'!$F$13)),'Definición técnica de imagenes'!$E$16),"")</f>
        <v/>
      </c>
      <c r="H26" s="14" t="str">
        <f t="shared" si="14"/>
        <v/>
      </c>
      <c r="I26" s="14" t="str">
        <f>IF(OR(B26&lt;&gt;"",J26&lt;&gt;""),IF($G$4="Recurso",IF(LEFT($G$5,1)="M",IF(VLOOKUP($G$5,'Definición técnica de imagenes'!$A$3:$G$17,6,FALSE)=0,"",VLOOKUP($G$5,'Definición técnica de imagenes'!$A$3:$G$17,6,FALSE)),IF($G$5="F1","","")),'Definición técnica de imagenes'!$F$16),"")</f>
        <v/>
      </c>
      <c r="J26" s="14"/>
      <c r="K26" s="15"/>
    </row>
    <row r="27" spans="1:11" s="12" customFormat="1" x14ac:dyDescent="0.25">
      <c r="A27" s="13"/>
      <c r="B27" s="13"/>
      <c r="C27" s="13"/>
      <c r="D27" s="14"/>
      <c r="E27" s="14"/>
      <c r="F27" s="14" t="str">
        <f t="shared" si="13"/>
        <v/>
      </c>
      <c r="G27" s="14" t="str">
        <f>IF(F27&lt;&gt;"",IF($G$4="Recurso",IF(LEFT($G$5,1)="M",VLOOKUP($G$5,'Definición técnica de imagenes'!$A$3:$G$17,5,FALSE),IF($G$5="F1",'Definición técnica de imagenes'!$E$15,'Definición técnica de imagenes'!$F$13)),'Definición técnica de imagenes'!$E$16),"")</f>
        <v/>
      </c>
      <c r="H27" s="14" t="str">
        <f t="shared" si="14"/>
        <v/>
      </c>
      <c r="I27" s="14" t="str">
        <f>IF(OR(B27&lt;&gt;"",J27&lt;&gt;""),IF($G$4="Recurso",IF(LEFT($G$5,1)="M",IF(VLOOKUP($G$5,'Definición técnica de imagenes'!$A$3:$G$17,6,FALSE)=0,"",VLOOKUP($G$5,'Definición técnica de imagenes'!$A$3:$G$17,6,FALSE)),IF($G$5="F1","","")),'Definición técnica de imagenes'!$F$16),"")</f>
        <v/>
      </c>
      <c r="J27" s="14"/>
      <c r="K27" s="15"/>
    </row>
    <row r="28" spans="1:11" s="12" customFormat="1" x14ac:dyDescent="0.25">
      <c r="A28" s="13"/>
      <c r="B28" s="13"/>
      <c r="C28" s="13"/>
      <c r="D28" s="14"/>
      <c r="E28" s="14"/>
      <c r="F28" s="14" t="str">
        <f t="shared" si="13"/>
        <v/>
      </c>
      <c r="G28" s="14" t="str">
        <f>IF(F28&lt;&gt;"",IF($G$4="Recurso",IF(LEFT($G$5,1)="M",VLOOKUP($G$5,'Definición técnica de imagenes'!$A$3:$G$17,5,FALSE),IF($G$5="F1",'Definición técnica de imagenes'!$E$15,'Definición técnica de imagenes'!$F$13)),'Definición técnica de imagenes'!$E$16),"")</f>
        <v/>
      </c>
      <c r="H28" s="14" t="str">
        <f t="shared" si="14"/>
        <v/>
      </c>
      <c r="I28" s="14" t="str">
        <f>IF(OR(B28&lt;&gt;"",J28&lt;&gt;""),IF($G$4="Recurso",IF(LEFT($G$5,1)="M",IF(VLOOKUP($G$5,'Definición técnica de imagenes'!$A$3:$G$17,6,FALSE)=0,"",VLOOKUP($G$5,'Definición técnica de imagenes'!$A$3:$G$17,6,FALSE)),IF($G$5="F1","","")),'Definición técnica de imagenes'!$F$16),"")</f>
        <v/>
      </c>
      <c r="J28" s="14"/>
      <c r="K28" s="15"/>
    </row>
    <row r="29" spans="1:11" s="12" customFormat="1" x14ac:dyDescent="0.25">
      <c r="A29" s="13"/>
      <c r="B29" s="13"/>
      <c r="C29" s="13"/>
      <c r="D29" s="14"/>
      <c r="E29" s="14"/>
      <c r="F29" s="14" t="str">
        <f t="shared" si="13"/>
        <v/>
      </c>
      <c r="G29" s="14" t="str">
        <f>IF(F29&lt;&gt;"",IF($G$4="Recurso",IF(LEFT($G$5,1)="M",VLOOKUP($G$5,'Definición técnica de imagenes'!$A$3:$G$17,5,FALSE),IF($G$5="F1",'Definición técnica de imagenes'!$E$15,'Definición técnica de imagenes'!$F$13)),'Definición técnica de imagenes'!$E$16),"")</f>
        <v/>
      </c>
      <c r="H29" s="14" t="str">
        <f t="shared" si="14"/>
        <v/>
      </c>
      <c r="I29" s="14" t="str">
        <f>IF(OR(B29&lt;&gt;"",J29&lt;&gt;""),IF($G$4="Recurso",IF(LEFT($G$5,1)="M",IF(VLOOKUP($G$5,'Definición técnica de imagenes'!$A$3:$G$17,6,FALSE)=0,"",VLOOKUP($G$5,'Definición técnica de imagenes'!$A$3:$G$17,6,FALSE)),IF($G$5="F1","","")),'Definición técnica de imagenes'!$F$16),"")</f>
        <v/>
      </c>
      <c r="J29" s="14"/>
      <c r="K29" s="15"/>
    </row>
    <row r="30" spans="1:11" s="12" customFormat="1" x14ac:dyDescent="0.25">
      <c r="A30" s="13"/>
      <c r="B30" s="13"/>
      <c r="C30" s="13"/>
      <c r="D30" s="14"/>
      <c r="E30" s="14"/>
      <c r="F30" s="14" t="str">
        <f t="shared" si="13"/>
        <v/>
      </c>
      <c r="G30" s="14" t="str">
        <f>IF(F30&lt;&gt;"",IF($G$4="Recurso",IF(LEFT($G$5,1)="M",VLOOKUP($G$5,'Definición técnica de imagenes'!$A$3:$G$17,5,FALSE),IF($G$5="F1",'Definición técnica de imagenes'!$E$15,'Definición técnica de imagenes'!$F$13)),'Definición técnica de imagenes'!$E$16),"")</f>
        <v/>
      </c>
      <c r="H30" s="14" t="str">
        <f t="shared" si="14"/>
        <v/>
      </c>
      <c r="I30" s="14" t="str">
        <f>IF(OR(B30&lt;&gt;"",J30&lt;&gt;""),IF($G$4="Recurso",IF(LEFT($G$5,1)="M",IF(VLOOKUP($G$5,'Definición técnica de imagenes'!$A$3:$G$17,6,FALSE)=0,"",VLOOKUP($G$5,'Definición técnica de imagenes'!$A$3:$G$17,6,FALSE)),IF($G$5="F1","","")),'Definición técnica de imagenes'!$F$16),"")</f>
        <v/>
      </c>
      <c r="J30" s="14"/>
      <c r="K30" s="15"/>
    </row>
    <row r="31" spans="1:11" s="12" customFormat="1" x14ac:dyDescent="0.25">
      <c r="A31" s="13"/>
      <c r="B31" s="13"/>
      <c r="C31" s="13"/>
      <c r="D31" s="14"/>
      <c r="E31" s="14"/>
      <c r="F31" s="14" t="str">
        <f t="shared" si="13"/>
        <v/>
      </c>
      <c r="G31" s="14" t="str">
        <f>IF(F31&lt;&gt;"",IF($G$4="Recurso",IF(LEFT($G$5,1)="M",VLOOKUP($G$5,'Definición técnica de imagenes'!$A$3:$G$17,5,FALSE),IF($G$5="F1",'Definición técnica de imagenes'!$E$15,'Definición técnica de imagenes'!$F$13)),'Definición técnica de imagenes'!$E$16),"")</f>
        <v/>
      </c>
      <c r="H31" s="14" t="str">
        <f t="shared" si="14"/>
        <v/>
      </c>
      <c r="I31" s="14" t="str">
        <f>IF(OR(B31&lt;&gt;"",J31&lt;&gt;""),IF($G$4="Recurso",IF(LEFT($G$5,1)="M",IF(VLOOKUP($G$5,'Definición técnica de imagenes'!$A$3:$G$17,6,FALSE)=0,"",VLOOKUP($G$5,'Definición técnica de imagenes'!$A$3:$G$17,6,FALSE)),IF($G$5="F1","","")),'Definición técnica de imagenes'!$F$16),"")</f>
        <v/>
      </c>
      <c r="J31" s="14"/>
      <c r="K31" s="15"/>
    </row>
    <row r="32" spans="1:11" s="12" customFormat="1" x14ac:dyDescent="0.25">
      <c r="A32" s="13"/>
      <c r="B32" s="13"/>
      <c r="C32" s="13"/>
      <c r="D32" s="14"/>
      <c r="E32" s="14"/>
      <c r="F32" s="14" t="str">
        <f t="shared" si="13"/>
        <v/>
      </c>
      <c r="G32" s="14" t="str">
        <f>IF(F32&lt;&gt;"",IF($G$4="Recurso",IF(LEFT($G$5,1)="M",VLOOKUP($G$5,'Definición técnica de imagenes'!$A$3:$G$17,5,FALSE),IF($G$5="F1",'Definición técnica de imagenes'!$E$15,'Definición técnica de imagenes'!$F$13)),'Definición técnica de imagenes'!$E$16),"")</f>
        <v/>
      </c>
      <c r="H32" s="14" t="str">
        <f t="shared" si="14"/>
        <v/>
      </c>
      <c r="I32" s="14" t="str">
        <f>IF(OR(B32&lt;&gt;"",J32&lt;&gt;""),IF($G$4="Recurso",IF(LEFT($G$5,1)="M",IF(VLOOKUP($G$5,'Definición técnica de imagenes'!$A$3:$G$17,6,FALSE)=0,"",VLOOKUP($G$5,'Definición técnica de imagenes'!$A$3:$G$17,6,FALSE)),IF($G$5="F1","","")),'Definición técnica de imagenes'!$F$16),"")</f>
        <v/>
      </c>
      <c r="J32" s="14"/>
      <c r="K32" s="15"/>
    </row>
    <row r="33" spans="1:11" s="12" customFormat="1" x14ac:dyDescent="0.25">
      <c r="A33" s="13"/>
      <c r="B33" s="13"/>
      <c r="C33" s="13"/>
      <c r="D33" s="14"/>
      <c r="E33" s="14"/>
      <c r="F33" s="14" t="str">
        <f t="shared" si="13"/>
        <v/>
      </c>
      <c r="G33" s="14" t="str">
        <f>IF(F33&lt;&gt;"",IF($G$4="Recurso",IF(LEFT($G$5,1)="M",VLOOKUP($G$5,'Definición técnica de imagenes'!$A$3:$G$17,5,FALSE),IF($G$5="F1",'Definición técnica de imagenes'!$E$15,'Definición técnica de imagenes'!$F$13)),'Definición técnica de imagenes'!$E$16),"")</f>
        <v/>
      </c>
      <c r="H33" s="14" t="str">
        <f t="shared" si="14"/>
        <v/>
      </c>
      <c r="I33" s="14" t="str">
        <f>IF(OR(B33&lt;&gt;"",J33&lt;&gt;""),IF($G$4="Recurso",IF(LEFT($G$5,1)="M",IF(VLOOKUP($G$5,'Definición técnica de imagenes'!$A$3:$G$17,6,FALSE)=0,"",VLOOKUP($G$5,'Definición técnica de imagenes'!$A$3:$G$17,6,FALSE)),IF($G$5="F1","","")),'Definición técnica de imagenes'!$F$16),"")</f>
        <v/>
      </c>
      <c r="J33" s="14"/>
      <c r="K33" s="15"/>
    </row>
    <row r="34" spans="1:11" s="12" customFormat="1" x14ac:dyDescent="0.25">
      <c r="A34" s="13"/>
      <c r="B34" s="13"/>
      <c r="C34" s="13"/>
      <c r="D34" s="14"/>
      <c r="E34" s="14"/>
      <c r="F34" s="14" t="str">
        <f t="shared" si="13"/>
        <v/>
      </c>
      <c r="G34" s="14" t="str">
        <f>IF(F34&lt;&gt;"",IF($G$4="Recurso",IF(LEFT($G$5,1)="M",VLOOKUP($G$5,'Definición técnica de imagenes'!$A$3:$G$17,5,FALSE),IF($G$5="F1",'Definición técnica de imagenes'!$E$15,'Definición técnica de imagenes'!$F$13)),'Definición técnica de imagenes'!$E$16),"")</f>
        <v/>
      </c>
      <c r="H34" s="14" t="str">
        <f t="shared" si="14"/>
        <v/>
      </c>
      <c r="I34" s="14" t="str">
        <f>IF(OR(B34&lt;&gt;"",J34&lt;&gt;""),IF($G$4="Recurso",IF(LEFT($G$5,1)="M",IF(VLOOKUP($G$5,'Definición técnica de imagenes'!$A$3:$G$17,6,FALSE)=0,"",VLOOKUP($G$5,'Definición técnica de imagenes'!$A$3:$G$17,6,FALSE)),IF($G$5="F1","","")),'Definición técnica de imagenes'!$F$16),"")</f>
        <v/>
      </c>
      <c r="J34" s="14"/>
      <c r="K34" s="15"/>
    </row>
    <row r="35" spans="1:11" s="12" customFormat="1" x14ac:dyDescent="0.25">
      <c r="A35" s="13"/>
      <c r="B35" s="13"/>
      <c r="C35" s="13"/>
      <c r="D35" s="14"/>
      <c r="E35" s="14"/>
      <c r="F35" s="14" t="str">
        <f t="shared" si="13"/>
        <v/>
      </c>
      <c r="G35" s="14" t="str">
        <f>IF(F35&lt;&gt;"",IF($G$4="Recurso",IF(LEFT($G$5,1)="M",VLOOKUP($G$5,'Definición técnica de imagenes'!$A$3:$G$17,5,FALSE),IF($G$5="F1",'Definición técnica de imagenes'!$E$15,'Definición técnica de imagenes'!$F$13)),'Definición técnica de imagenes'!$E$16),"")</f>
        <v/>
      </c>
      <c r="H35" s="14" t="str">
        <f t="shared" si="14"/>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13"/>
      <c r="C36" s="13"/>
      <c r="D36" s="14"/>
      <c r="E36" s="14"/>
      <c r="F36" s="14" t="str">
        <f t="shared" si="13"/>
        <v/>
      </c>
      <c r="G36" s="14" t="str">
        <f>IF(F36&lt;&gt;"",IF($G$4="Recurso",IF(LEFT($G$5,1)="M",VLOOKUP($G$5,'Definición técnica de imagenes'!$A$3:$G$17,5,FALSE),IF($G$5="F1",'Definición técnica de imagenes'!$E$15,'Definición técnica de imagenes'!$F$13)),'Definición técnica de imagenes'!$E$16),"")</f>
        <v/>
      </c>
      <c r="H36" s="14" t="str">
        <f t="shared" si="14"/>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13"/>
      <c r="C37" s="13"/>
      <c r="D37" s="14"/>
      <c r="E37" s="14"/>
      <c r="F37" s="14" t="str">
        <f t="shared" si="13"/>
        <v/>
      </c>
      <c r="G37" s="14" t="str">
        <f>IF(F37&lt;&gt;"",IF($G$4="Recurso",IF(LEFT($G$5,1)="M",VLOOKUP($G$5,'Definición técnica de imagenes'!$A$3:$G$17,5,FALSE),IF($G$5="F1",'Definición técnica de imagenes'!$E$15,'Definición técnica de imagenes'!$F$13)),'Definición técnica de imagenes'!$E$16),"")</f>
        <v/>
      </c>
      <c r="H37" s="14" t="str">
        <f t="shared" si="14"/>
        <v/>
      </c>
      <c r="I37" s="14" t="str">
        <f>IF(OR(B37&lt;&gt;"",J37&lt;&gt;""),IF($G$4="Recurso",IF(LEFT($G$5,1)="M",IF(VLOOKUP($G$5,'Definición técnica de imagenes'!$A$3:$G$17,6,FALSE)=0,"",VLOOKUP($G$5,'Definición técnica de imagenes'!$A$3:$G$17,6,FALSE)),IF($G$5="F1","","")),'Definición técnica de imagenes'!$F$16),"")</f>
        <v/>
      </c>
      <c r="J37" s="14"/>
      <c r="K37" s="15"/>
    </row>
    <row r="38" spans="1:11" s="12" customFormat="1" x14ac:dyDescent="0.25">
      <c r="A38" s="13"/>
      <c r="B38" s="13"/>
      <c r="C38" s="13"/>
      <c r="D38" s="14"/>
      <c r="E38" s="14"/>
      <c r="F38" s="14" t="str">
        <f t="shared" si="13"/>
        <v/>
      </c>
      <c r="G38" s="14" t="str">
        <f>IF(F38&lt;&gt;"",IF($G$4="Recurso",IF(LEFT($G$5,1)="M",VLOOKUP($G$5,'Definición técnica de imagenes'!$A$3:$G$17,5,FALSE),IF($G$5="F1",'Definición técnica de imagenes'!$E$15,'Definición técnica de imagenes'!$F$13)),'Definición técnica de imagenes'!$E$16),"")</f>
        <v/>
      </c>
      <c r="H38" s="14" t="str">
        <f t="shared" si="14"/>
        <v/>
      </c>
      <c r="I38" s="14" t="str">
        <f>IF(OR(B38&lt;&gt;"",J38&lt;&gt;""),IF($G$4="Recurso",IF(LEFT($G$5,1)="M",IF(VLOOKUP($G$5,'Definición técnica de imagenes'!$A$3:$G$17,6,FALSE)=0,"",VLOOKUP($G$5,'Definición técnica de imagenes'!$A$3:$G$17,6,FALSE)),IF($G$5="F1","","")),'Definición técnica de imagenes'!$F$16),"")</f>
        <v/>
      </c>
      <c r="J38" s="14"/>
      <c r="K38" s="15"/>
    </row>
    <row r="39" spans="1:11" s="12" customFormat="1" x14ac:dyDescent="0.25">
      <c r="A39" s="13"/>
      <c r="B39" s="13"/>
      <c r="C39" s="13"/>
      <c r="D39" s="14"/>
      <c r="E39" s="14"/>
      <c r="F39" s="14" t="str">
        <f t="shared" si="13"/>
        <v/>
      </c>
      <c r="G39" s="14" t="str">
        <f>IF(F39&lt;&gt;"",IF($G$4="Recurso",IF(LEFT($G$5,1)="M",VLOOKUP($G$5,'Definición técnica de imagenes'!$A$3:$G$17,5,FALSE),IF($G$5="F1",'Definición técnica de imagenes'!$E$15,'Definición técnica de imagenes'!$F$13)),'Definición técnica de imagenes'!$E$16),"")</f>
        <v/>
      </c>
      <c r="H39" s="14" t="str">
        <f t="shared" si="14"/>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13"/>
      <c r="C40" s="13"/>
      <c r="D40" s="14"/>
      <c r="E40" s="14"/>
      <c r="F40" s="14" t="str">
        <f t="shared" si="13"/>
        <v/>
      </c>
      <c r="G40" s="14" t="str">
        <f>IF(F40&lt;&gt;"",IF($G$4="Recurso",IF(LEFT($G$5,1)="M",VLOOKUP($G$5,'Definición técnica de imagenes'!$A$3:$G$17,5,FALSE),IF($G$5="F1",'Definición técnica de imagenes'!$E$15,'Definición técnica de imagenes'!$F$13)),'Definición técnica de imagenes'!$E$16),"")</f>
        <v/>
      </c>
      <c r="H40" s="14" t="str">
        <f t="shared" si="14"/>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13"/>
      <c r="C41" s="13"/>
      <c r="D41" s="14"/>
      <c r="E41" s="14"/>
      <c r="F41" s="14" t="str">
        <f t="shared" si="13"/>
        <v/>
      </c>
      <c r="G41" s="14" t="str">
        <f>IF(F41&lt;&gt;"",IF($G$4="Recurso",IF(LEFT($G$5,1)="M",VLOOKUP($G$5,'Definición técnica de imagenes'!$A$3:$G$17,5,FALSE),IF($G$5="F1",'Definición técnica de imagenes'!$E$15,'Definición técnica de imagenes'!$F$13)),'Definición técnica de imagenes'!$E$16),"")</f>
        <v/>
      </c>
      <c r="H41" s="14" t="str">
        <f t="shared" si="14"/>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13"/>
      <c r="C42" s="13"/>
      <c r="D42" s="14"/>
      <c r="E42" s="14"/>
      <c r="F42" s="14" t="str">
        <f t="shared" si="13"/>
        <v/>
      </c>
      <c r="G42" s="14" t="str">
        <f>IF(F42&lt;&gt;"",IF($G$4="Recurso",IF(LEFT($G$5,1)="M",VLOOKUP($G$5,'Definición técnica de imagenes'!$A$3:$G$17,5,FALSE),IF($G$5="F1",'Definición técnica de imagenes'!$E$15,'Definición técnica de imagenes'!$F$13)),'Definición técnica de imagenes'!$E$16),"")</f>
        <v/>
      </c>
      <c r="H42" s="14" t="str">
        <f t="shared" si="14"/>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13"/>
      <c r="C43" s="13"/>
      <c r="D43" s="14"/>
      <c r="E43" s="14"/>
      <c r="F43" s="14" t="str">
        <f t="shared" si="13"/>
        <v/>
      </c>
      <c r="G43" s="14" t="str">
        <f>IF(F43&lt;&gt;"",IF($G$4="Recurso",IF(LEFT($G$5,1)="M",VLOOKUP($G$5,'Definición técnica de imagenes'!$A$3:$G$17,5,FALSE),IF($G$5="F1",'Definición técnica de imagenes'!$E$15,'Definición técnica de imagenes'!$F$13)),'Definición técnica de imagenes'!$E$16),"")</f>
        <v/>
      </c>
      <c r="H43" s="14" t="str">
        <f t="shared" si="14"/>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13"/>
      <c r="C44" s="13"/>
      <c r="D44" s="14"/>
      <c r="E44" s="14"/>
      <c r="F44" s="14" t="str">
        <f t="shared" si="13"/>
        <v/>
      </c>
      <c r="G44" s="14" t="str">
        <f>IF(F44&lt;&gt;"",IF($G$4="Recurso",IF(LEFT($G$5,1)="M",VLOOKUP($G$5,'Definición técnica de imagenes'!$A$3:$G$17,5,FALSE),IF($G$5="F1",'Definición técnica de imagenes'!$E$15,'Definición técnica de imagenes'!$F$13)),'Definición técnica de imagenes'!$E$16),"")</f>
        <v/>
      </c>
      <c r="H44" s="14" t="str">
        <f t="shared" si="14"/>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13"/>
      <c r="C45" s="13"/>
      <c r="D45" s="14"/>
      <c r="E45" s="14"/>
      <c r="F45" s="14" t="str">
        <f t="shared" si="13"/>
        <v/>
      </c>
      <c r="G45" s="14" t="str">
        <f>IF(F45&lt;&gt;"",IF($G$4="Recurso",IF(LEFT($G$5,1)="M",VLOOKUP($G$5,'Definición técnica de imagenes'!$A$3:$G$17,5,FALSE),IF($G$5="F1",'Definición técnica de imagenes'!$E$15,'Definición técnica de imagenes'!$F$13)),'Definición técnica de imagenes'!$E$16),"")</f>
        <v/>
      </c>
      <c r="H45" s="14" t="str">
        <f t="shared" si="14"/>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13"/>
      <c r="C46" s="13"/>
      <c r="D46" s="14"/>
      <c r="E46" s="14"/>
      <c r="F46" s="14" t="str">
        <f t="shared" si="13"/>
        <v/>
      </c>
      <c r="G46" s="14" t="str">
        <f>IF(F46&lt;&gt;"",IF($G$4="Recurso",IF(LEFT($G$5,1)="M",VLOOKUP($G$5,'Definición técnica de imagenes'!$A$3:$G$17,5,FALSE),IF($G$5="F1",'Definición técnica de imagenes'!$E$15,'Definición técnica de imagenes'!$F$13)),'Definición técnica de imagenes'!$E$16),"")</f>
        <v/>
      </c>
      <c r="H46" s="14" t="str">
        <f t="shared" si="14"/>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13"/>
      <c r="C47" s="13"/>
      <c r="D47" s="14"/>
      <c r="E47" s="14"/>
      <c r="F47" s="14" t="str">
        <f t="shared" si="13"/>
        <v/>
      </c>
      <c r="G47" s="14" t="str">
        <f>IF(F47&lt;&gt;"",IF($G$4="Recurso",IF(LEFT($G$5,1)="M",VLOOKUP($G$5,'Definición técnica de imagenes'!$A$3:$G$17,5,FALSE),IF($G$5="F1",'Definición técnica de imagenes'!$E$15,'Definición técnica de imagenes'!$F$13)),'Definición técnica de imagenes'!$E$16),"")</f>
        <v/>
      </c>
      <c r="H47" s="14" t="str">
        <f t="shared" si="14"/>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13"/>
      <c r="C48" s="13"/>
      <c r="D48" s="14"/>
      <c r="E48" s="14"/>
      <c r="F48" s="14" t="str">
        <f t="shared" si="13"/>
        <v/>
      </c>
      <c r="G48" s="14" t="str">
        <f>IF(F48&lt;&gt;"",IF($G$4="Recurso",IF(LEFT($G$5,1)="M",VLOOKUP($G$5,'Definición técnica de imagenes'!$A$3:$G$17,5,FALSE),IF($G$5="F1",'Definición técnica de imagenes'!$E$15,'Definición técnica de imagenes'!$F$13)),'Definición técnica de imagenes'!$E$16),"")</f>
        <v/>
      </c>
      <c r="H48" s="14" t="str">
        <f t="shared" si="14"/>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13"/>
      <c r="C49" s="13"/>
      <c r="D49" s="14"/>
      <c r="E49" s="14"/>
      <c r="F49" s="14" t="str">
        <f t="shared" si="13"/>
        <v/>
      </c>
      <c r="G49" s="14" t="str">
        <f>IF(F49&lt;&gt;"",IF($G$4="Recurso",IF(LEFT($G$5,1)="M",VLOOKUP($G$5,'Definición técnica de imagenes'!$A$3:$G$17,5,FALSE),IF($G$5="F1",'Definición técnica de imagenes'!$E$15,'Definición técnica de imagenes'!$F$13)),'Definición técnica de imagenes'!$E$16),"")</f>
        <v/>
      </c>
      <c r="H49" s="14" t="str">
        <f t="shared" si="14"/>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13"/>
      <c r="C50" s="13"/>
      <c r="D50" s="14"/>
      <c r="E50" s="14"/>
      <c r="F50" s="14" t="str">
        <f t="shared" si="13"/>
        <v/>
      </c>
      <c r="G50" s="14" t="str">
        <f>IF(F50&lt;&gt;"",IF($G$4="Recurso",IF(LEFT($G$5,1)="M",VLOOKUP($G$5,'Definición técnica de imagenes'!$A$3:$G$17,5,FALSE),IF($G$5="F1",'Definición técnica de imagenes'!$E$15,'Definición técnica de imagenes'!$F$13)),'Definición técnica de imagenes'!$E$16),"")</f>
        <v/>
      </c>
      <c r="H50" s="14" t="str">
        <f t="shared" si="14"/>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13"/>
      <c r="C51" s="13"/>
      <c r="D51" s="14"/>
      <c r="E51" s="14"/>
      <c r="F51" s="14" t="str">
        <f t="shared" si="13"/>
        <v/>
      </c>
      <c r="G51" s="14" t="str">
        <f>IF(F51&lt;&gt;"",IF($G$4="Recurso",IF(LEFT($G$5,1)="M",VLOOKUP($G$5,'Definición técnica de imagenes'!$A$3:$G$17,5,FALSE),IF($G$5="F1",'Definición técnica de imagenes'!$E$15,'Definición técnica de imagenes'!$F$13)),'Definición técnica de imagenes'!$E$16),"")</f>
        <v/>
      </c>
      <c r="H51" s="14" t="str">
        <f t="shared" si="14"/>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13"/>
      <c r="C52" s="13"/>
      <c r="D52" s="14"/>
      <c r="E52" s="14"/>
      <c r="F52" s="14" t="str">
        <f t="shared" si="13"/>
        <v/>
      </c>
      <c r="G52" s="14" t="str">
        <f>IF(F52&lt;&gt;"",IF($G$4="Recurso",IF(LEFT($G$5,1)="M",VLOOKUP($G$5,'Definición técnica de imagenes'!$A$3:$G$17,5,FALSE),IF($G$5="F1",'Definición técnica de imagenes'!$E$15,'Definición técnica de imagenes'!$F$13)),'Definición técnica de imagenes'!$E$16),"")</f>
        <v/>
      </c>
      <c r="H52" s="14" t="str">
        <f t="shared" si="14"/>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13"/>
      <c r="C53" s="13"/>
      <c r="D53" s="14"/>
      <c r="E53" s="14"/>
      <c r="F53" s="14" t="str">
        <f t="shared" si="13"/>
        <v/>
      </c>
      <c r="G53" s="14" t="str">
        <f>IF(F53&lt;&gt;"",IF($G$4="Recurso",IF(LEFT($G$5,1)="M",VLOOKUP($G$5,'Definición técnica de imagenes'!$A$3:$G$17,5,FALSE),IF($G$5="F1",'Definición técnica de imagenes'!$E$15,'Definición técnica de imagenes'!$F$13)),'Definición técnica de imagenes'!$E$16),"")</f>
        <v/>
      </c>
      <c r="H53" s="14" t="str">
        <f t="shared" si="14"/>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13"/>
      <c r="C54" s="13"/>
      <c r="D54" s="14"/>
      <c r="E54" s="14"/>
      <c r="F54" s="14" t="str">
        <f t="shared" ref="F54:F72" si="15">IF(OR(B54&lt;&gt;"",J54&lt;&gt;""),CONCATENATE($C$7,"_",$A54,IF($G$4="Cuaderno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 t="shared" ref="H54:H72" si="16">IF(AND(I54&lt;&gt;"",I54&lt;&gt;0),IF(OR(B54&lt;&gt;"",J54&lt;&gt;""),CONCATENATE($C$7,"_",$A54,IF($G$4="Cuaderno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13"/>
      <c r="C55" s="13"/>
      <c r="D55" s="14"/>
      <c r="E55" s="14"/>
      <c r="F55" s="14" t="str">
        <f t="shared" si="15"/>
        <v/>
      </c>
      <c r="G55" s="14" t="str">
        <f>IF(F55&lt;&gt;"",IF($G$4="Recurso",IF(LEFT($G$5,1)="M",VLOOKUP($G$5,'Definición técnica de imagenes'!$A$3:$G$17,5,FALSE),IF($G$5="F1",'Definición técnica de imagenes'!$E$15,'Definición técnica de imagenes'!$F$13)),'Definición técnica de imagenes'!$E$16),"")</f>
        <v/>
      </c>
      <c r="H55" s="14" t="str">
        <f t="shared" si="16"/>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13"/>
      <c r="C56" s="13"/>
      <c r="D56" s="14"/>
      <c r="E56" s="14"/>
      <c r="F56" s="14" t="str">
        <f t="shared" si="15"/>
        <v/>
      </c>
      <c r="G56" s="14" t="str">
        <f>IF(F56&lt;&gt;"",IF($G$4="Recurso",IF(LEFT($G$5,1)="M",VLOOKUP($G$5,'Definición técnica de imagenes'!$A$3:$G$17,5,FALSE),IF($G$5="F1",'Definición técnica de imagenes'!$E$15,'Definición técnica de imagenes'!$F$13)),'Definición técnica de imagenes'!$E$16),"")</f>
        <v/>
      </c>
      <c r="H56" s="14" t="str">
        <f t="shared" si="16"/>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13"/>
      <c r="C57" s="13"/>
      <c r="D57" s="14"/>
      <c r="E57" s="14"/>
      <c r="F57" s="14" t="str">
        <f t="shared" si="15"/>
        <v/>
      </c>
      <c r="G57" s="14" t="str">
        <f>IF(F57&lt;&gt;"",IF($G$4="Recurso",IF(LEFT($G$5,1)="M",VLOOKUP($G$5,'Definición técnica de imagenes'!$A$3:$G$17,5,FALSE),IF($G$5="F1",'Definición técnica de imagenes'!$E$15,'Definición técnica de imagenes'!$F$13)),'Definición técnica de imagenes'!$E$16),"")</f>
        <v/>
      </c>
      <c r="H57" s="14" t="str">
        <f t="shared" si="16"/>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13"/>
      <c r="C58" s="13"/>
      <c r="D58" s="14"/>
      <c r="E58" s="14"/>
      <c r="F58" s="14" t="str">
        <f t="shared" si="15"/>
        <v/>
      </c>
      <c r="G58" s="14" t="str">
        <f>IF(F58&lt;&gt;"",IF($G$4="Recurso",IF(LEFT($G$5,1)="M",VLOOKUP($G$5,'Definición técnica de imagenes'!$A$3:$G$17,5,FALSE),IF($G$5="F1",'Definición técnica de imagenes'!$E$15,'Definición técnica de imagenes'!$F$13)),'Definición técnica de imagenes'!$E$16),"")</f>
        <v/>
      </c>
      <c r="H58" s="14" t="str">
        <f t="shared" si="16"/>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13"/>
      <c r="C59" s="13"/>
      <c r="D59" s="14"/>
      <c r="E59" s="14"/>
      <c r="F59" s="14" t="str">
        <f t="shared" si="15"/>
        <v/>
      </c>
      <c r="G59" s="14" t="str">
        <f>IF(F59&lt;&gt;"",IF($G$4="Recurso",IF(LEFT($G$5,1)="M",VLOOKUP($G$5,'Definición técnica de imagenes'!$A$3:$G$17,5,FALSE),IF($G$5="F1",'Definición técnica de imagenes'!$E$15,'Definición técnica de imagenes'!$F$13)),'Definición técnica de imagenes'!$E$16),"")</f>
        <v/>
      </c>
      <c r="H59" s="14" t="str">
        <f t="shared" si="16"/>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13"/>
      <c r="C60" s="13"/>
      <c r="D60" s="14"/>
      <c r="E60" s="14"/>
      <c r="F60" s="14" t="str">
        <f t="shared" si="15"/>
        <v/>
      </c>
      <c r="G60" s="14" t="str">
        <f>IF(F60&lt;&gt;"",IF($G$4="Recurso",IF(LEFT($G$5,1)="M",VLOOKUP($G$5,'Definición técnica de imagenes'!$A$3:$G$17,5,FALSE),IF($G$5="F1",'Definición técnica de imagenes'!$E$15,'Definición técnica de imagenes'!$F$13)),'Definición técnica de imagenes'!$E$16),"")</f>
        <v/>
      </c>
      <c r="H60" s="14" t="str">
        <f t="shared" si="16"/>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13"/>
      <c r="C61" s="13"/>
      <c r="D61" s="14"/>
      <c r="E61" s="14"/>
      <c r="F61" s="14" t="str">
        <f t="shared" si="15"/>
        <v/>
      </c>
      <c r="G61" s="14" t="str">
        <f>IF(F61&lt;&gt;"",IF($G$4="Recurso",IF(LEFT($G$5,1)="M",VLOOKUP($G$5,'Definición técnica de imagenes'!$A$3:$G$17,5,FALSE),IF($G$5="F1",'Definición técnica de imagenes'!$E$15,'Definición técnica de imagenes'!$F$13)),'Definición técnica de imagenes'!$E$16),"")</f>
        <v/>
      </c>
      <c r="H61" s="14" t="str">
        <f t="shared" si="16"/>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 t="shared" si="15"/>
        <v/>
      </c>
      <c r="G62" s="14" t="str">
        <f>IF(F62&lt;&gt;"",IF($G$4="Recurso",IF(LEFT($G$5,1)="M",VLOOKUP($G$5,'Definición técnica de imagenes'!$A$3:$G$17,5,FALSE),IF($G$5="F1",'Definición técnica de imagenes'!$E$15,'Definición técnica de imagenes'!$F$13)),'Definición técnica de imagenes'!$E$16),"")</f>
        <v/>
      </c>
      <c r="H62" s="14" t="str">
        <f t="shared" si="16"/>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 t="shared" si="15"/>
        <v/>
      </c>
      <c r="G63" s="14" t="str">
        <f>IF(F63&lt;&gt;"",IF($G$4="Recurso",IF(LEFT($G$5,1)="M",VLOOKUP($G$5,'Definición técnica de imagenes'!$A$3:$G$17,5,FALSE),IF($G$5="F1",'Definición técnica de imagenes'!$E$15,'Definición técnica de imagenes'!$F$13)),'Definición técnica de imagenes'!$E$16),"")</f>
        <v/>
      </c>
      <c r="H63" s="14" t="str">
        <f t="shared" si="16"/>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 t="shared" si="15"/>
        <v/>
      </c>
      <c r="G64" s="14" t="str">
        <f>IF(F64&lt;&gt;"",IF($G$4="Recurso",IF(LEFT($G$5,1)="M",VLOOKUP($G$5,'Definición técnica de imagenes'!$A$3:$G$17,5,FALSE),IF($G$5="F1",'Definición técnica de imagenes'!$E$15,'Definición técnica de imagenes'!$F$13)),'Definición técnica de imagenes'!$E$16),"")</f>
        <v/>
      </c>
      <c r="H64" s="14" t="str">
        <f t="shared" si="16"/>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 t="shared" si="15"/>
        <v/>
      </c>
      <c r="G65" s="14" t="str">
        <f>IF(F65&lt;&gt;"",IF($G$4="Recurso",IF(LEFT($G$5,1)="M",VLOOKUP($G$5,'Definición técnica de imagenes'!$A$3:$G$17,5,FALSE),IF($G$5="F1",'Definición técnica de imagenes'!$E$15,'Definición técnica de imagenes'!$F$13)),'Definición técnica de imagenes'!$E$16),"")</f>
        <v/>
      </c>
      <c r="H65" s="14" t="str">
        <f t="shared" si="16"/>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 t="shared" si="15"/>
        <v/>
      </c>
      <c r="G66" s="14" t="str">
        <f>IF(F66&lt;&gt;"",IF($G$4="Recurso",IF(LEFT($G$5,1)="M",VLOOKUP($G$5,'Definición técnica de imagenes'!$A$3:$G$17,5,FALSE),IF($G$5="F1",'Definición técnica de imagenes'!$E$15,'Definición técnica de imagenes'!$F$13)),'Definición técnica de imagenes'!$E$16),"")</f>
        <v/>
      </c>
      <c r="H66" s="14" t="str">
        <f t="shared" si="16"/>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 t="shared" si="15"/>
        <v/>
      </c>
      <c r="G67" s="14" t="str">
        <f>IF(F67&lt;&gt;"",IF($G$4="Recurso",IF(LEFT($G$5,1)="M",VLOOKUP($G$5,'Definición técnica de imagenes'!$A$3:$G$17,5,FALSE),IF($G$5="F1",'Definición técnica de imagenes'!$E$15,'Definición técnica de imagenes'!$F$13)),'Definición técnica de imagenes'!$E$16),"")</f>
        <v/>
      </c>
      <c r="H67" s="14" t="str">
        <f t="shared" si="16"/>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 t="shared" si="15"/>
        <v/>
      </c>
      <c r="G68" s="14" t="str">
        <f>IF(F68&lt;&gt;"",IF($G$4="Recurso",IF(LEFT($G$5,1)="M",VLOOKUP($G$5,'Definición técnica de imagenes'!$A$3:$G$17,5,FALSE),IF($G$5="F1",'Definición técnica de imagenes'!$E$15,'Definición técnica de imagenes'!$F$13)),'Definición técnica de imagenes'!$E$16),"")</f>
        <v/>
      </c>
      <c r="H68" s="14" t="str">
        <f t="shared" si="16"/>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 t="shared" si="15"/>
        <v/>
      </c>
      <c r="G69" s="14" t="str">
        <f>IF(F69&lt;&gt;"",IF($G$4="Recurso",IF(LEFT($G$5,1)="M",VLOOKUP($G$5,'Definición técnica de imagenes'!$A$3:$G$17,5,FALSE),IF($G$5="F1",'Definición técnica de imagenes'!$E$15,'Definición técnica de imagenes'!$F$13)),'Definición técnica de imagenes'!$E$16),"")</f>
        <v/>
      </c>
      <c r="H69" s="14" t="str">
        <f t="shared" si="16"/>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 t="shared" si="15"/>
        <v/>
      </c>
      <c r="G70" s="14" t="str">
        <f>IF(F70&lt;&gt;"",IF($G$4="Recurso",IF(LEFT($G$5,1)="M",VLOOKUP($G$5,'Definición técnica de imagenes'!$A$3:$G$17,5,FALSE),IF($G$5="F1",'Definición técnica de imagenes'!$E$15,'Definición técnica de imagenes'!$F$13)),'Definición técnica de imagenes'!$E$16),"")</f>
        <v/>
      </c>
      <c r="H70" s="14" t="str">
        <f t="shared" si="16"/>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 t="shared" si="15"/>
        <v/>
      </c>
      <c r="G71" s="14" t="str">
        <f>IF(F71&lt;&gt;"",IF($G$4="Recurso",IF(LEFT($G$5,1)="M",VLOOKUP($G$5,'Definición técnica de imagenes'!$A$3:$G$17,5,FALSE),IF($G$5="F1",'Definición técnica de imagenes'!$E$15,'Definición técnica de imagenes'!$F$13)),'Definición técnica de imagenes'!$E$16),"")</f>
        <v/>
      </c>
      <c r="H71" s="14" t="str">
        <f t="shared" si="16"/>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 t="shared" si="15"/>
        <v/>
      </c>
      <c r="G72" s="14" t="str">
        <f>IF(F72&lt;&gt;"",IF($G$4="Recurso",IF(LEFT($G$5,1)="M",VLOOKUP($G$5,'Definición técnica de imagenes'!$A$3:$G$17,5,FALSE),IF($G$5="F1",'Definición técnica de imagenes'!$E$15,'Definición técnica de imagenes'!$F$13)),'Definición técnica de imagenes'!$E$16),"")</f>
        <v/>
      </c>
      <c r="H72" s="14" t="str">
        <f t="shared" si="16"/>
        <v/>
      </c>
      <c r="I72" s="14" t="str">
        <f>IF(OR(B72&lt;&gt;"",J72&lt;&gt;""),IF($G$4="Recurso",IF(LEFT($G$5,1)="M",IF(VLOOKUP($G$5,'Definición técnica de imagenes'!$A$3:$G$17,6,FALSE)=0,"",VLOOKUP($G$5,'Definición técnica de imagenes'!$A$3:$G$17,6,FALSE)),IF($G$5="F1","","")),'Definición técnica de imagenes'!$F$16),"")</f>
        <v/>
      </c>
      <c r="J72" s="14"/>
      <c r="K72"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72">
      <formula1>"Vertical,Horizontal"</formula1>
    </dataValidation>
    <dataValidation type="list" allowBlank="1" showInputMessage="1" showErrorMessage="1" sqref="D10:D72">
      <formula1>"Ilustración,Fotografía"</formula1>
    </dataValidation>
  </dataValidations>
  <pageMargins left="0.75" right="0.75" top="1" bottom="1" header="0.5" footer="0.5"/>
  <pageSetup orientation="portrait" horizontalDpi="4294967292" verticalDpi="4294967292" r:id="rId1"/>
  <drawing r:id="rId2"/>
  <legacyDrawing r:id="rId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3" sqref="A3"/>
    </sheetView>
  </sheetViews>
  <sheetFormatPr baseColWidth="10" defaultRowHeight="15.75" x14ac:dyDescent="0.25"/>
  <cols>
    <col min="1" max="1" width="72.25" style="25" customWidth="1"/>
    <col min="2" max="2" width="11" style="25"/>
    <col min="3" max="3" width="13.875" style="25" customWidth="1"/>
    <col min="4" max="4" width="11.375" style="25" customWidth="1"/>
    <col min="5" max="7" width="11" style="25"/>
    <col min="8" max="11" width="11" style="25" hidden="1" customWidth="1"/>
    <col min="12" max="16384" width="11" style="25"/>
  </cols>
  <sheetData>
    <row r="1" spans="1:11" ht="16.5" thickBot="1" x14ac:dyDescent="0.3">
      <c r="A1" s="85" t="s">
        <v>38</v>
      </c>
      <c r="B1" s="86"/>
      <c r="C1" s="86"/>
      <c r="D1" s="86"/>
      <c r="E1" s="86"/>
      <c r="F1" s="87"/>
    </row>
    <row r="2" spans="1:11" x14ac:dyDescent="0.25">
      <c r="A2" s="33" t="s">
        <v>42</v>
      </c>
      <c r="B2" s="34"/>
      <c r="C2" s="88" t="s">
        <v>13</v>
      </c>
      <c r="D2" s="89"/>
      <c r="E2" s="90"/>
      <c r="F2" s="35"/>
    </row>
    <row r="3" spans="1:11" ht="63" x14ac:dyDescent="0.25">
      <c r="A3" s="36" t="s">
        <v>43</v>
      </c>
      <c r="B3" s="34"/>
      <c r="C3" s="94" t="s">
        <v>14</v>
      </c>
      <c r="D3" s="95"/>
      <c r="E3" s="96"/>
      <c r="F3" s="35"/>
      <c r="H3" s="25" t="s">
        <v>18</v>
      </c>
      <c r="I3" s="25" t="s">
        <v>19</v>
      </c>
      <c r="J3" s="25" t="s">
        <v>20</v>
      </c>
      <c r="K3" s="25" t="s">
        <v>52</v>
      </c>
    </row>
    <row r="4" spans="1:11" ht="31.5" x14ac:dyDescent="0.25">
      <c r="A4" s="33" t="s">
        <v>44</v>
      </c>
      <c r="B4" s="34"/>
      <c r="C4" s="29" t="s">
        <v>15</v>
      </c>
      <c r="D4" s="28" t="s">
        <v>16</v>
      </c>
      <c r="E4" s="32" t="s">
        <v>17</v>
      </c>
      <c r="F4" s="35"/>
      <c r="H4" s="25" t="s">
        <v>21</v>
      </c>
      <c r="I4" s="25" t="s">
        <v>25</v>
      </c>
      <c r="J4" s="25">
        <v>1</v>
      </c>
      <c r="K4" s="25">
        <v>1</v>
      </c>
    </row>
    <row r="5" spans="1:11" ht="79.5" thickBot="1" x14ac:dyDescent="0.3">
      <c r="A5" s="36" t="s">
        <v>45</v>
      </c>
      <c r="B5" s="34"/>
      <c r="C5" s="31" t="s">
        <v>35</v>
      </c>
      <c r="D5" s="97" t="str">
        <f>CONCATENATE(H21,"_",I21,"_",J21,"_CO")</f>
        <v>MA_11_01_CO</v>
      </c>
      <c r="E5" s="98"/>
      <c r="F5" s="35"/>
      <c r="H5" s="25" t="s">
        <v>22</v>
      </c>
      <c r="I5" s="25" t="s">
        <v>26</v>
      </c>
      <c r="J5" s="25">
        <v>2</v>
      </c>
      <c r="K5" s="25">
        <v>2</v>
      </c>
    </row>
    <row r="6" spans="1:11" ht="32.25" thickBot="1" x14ac:dyDescent="0.3">
      <c r="A6" s="33" t="s">
        <v>10</v>
      </c>
      <c r="B6" s="34"/>
      <c r="C6" s="34"/>
      <c r="D6" s="34"/>
      <c r="E6" s="34"/>
      <c r="F6" s="35"/>
      <c r="H6" s="25" t="s">
        <v>23</v>
      </c>
      <c r="I6" s="25" t="s">
        <v>27</v>
      </c>
      <c r="J6" s="25">
        <v>3</v>
      </c>
      <c r="K6" s="25">
        <v>3</v>
      </c>
    </row>
    <row r="7" spans="1:11" ht="48" thickBot="1" x14ac:dyDescent="0.3">
      <c r="A7" s="36" t="s">
        <v>11</v>
      </c>
      <c r="B7" s="34"/>
      <c r="C7" s="65" t="s">
        <v>127</v>
      </c>
      <c r="D7" s="83" t="str">
        <f>CONCATENATE("SolicitudGrafica_",D5,".xls")</f>
        <v>SolicitudGrafica_MA_11_01_CO.xls</v>
      </c>
      <c r="E7" s="83"/>
      <c r="F7" s="84"/>
      <c r="H7" s="25" t="s">
        <v>24</v>
      </c>
      <c r="I7" s="25" t="s">
        <v>28</v>
      </c>
      <c r="J7" s="25">
        <v>4</v>
      </c>
      <c r="K7" s="25">
        <v>4</v>
      </c>
    </row>
    <row r="8" spans="1:11" ht="47.25" x14ac:dyDescent="0.25">
      <c r="A8" s="36" t="s">
        <v>53</v>
      </c>
      <c r="B8" s="34"/>
      <c r="C8" s="34"/>
      <c r="D8" s="34"/>
      <c r="E8" s="34"/>
      <c r="F8" s="35"/>
      <c r="I8" s="25" t="s">
        <v>29</v>
      </c>
      <c r="J8" s="25">
        <v>5</v>
      </c>
      <c r="K8" s="25">
        <v>5</v>
      </c>
    </row>
    <row r="9" spans="1:11" ht="47.25" x14ac:dyDescent="0.25">
      <c r="A9" s="36" t="s">
        <v>12</v>
      </c>
      <c r="B9" s="34"/>
      <c r="C9" s="34"/>
      <c r="D9" s="34"/>
      <c r="E9" s="34"/>
      <c r="F9" s="35"/>
      <c r="I9" s="25" t="s">
        <v>30</v>
      </c>
      <c r="J9" s="25">
        <v>6</v>
      </c>
      <c r="K9" s="25">
        <v>6</v>
      </c>
    </row>
    <row r="10" spans="1:11" ht="32.25" thickBot="1" x14ac:dyDescent="0.3">
      <c r="A10" s="37" t="s">
        <v>36</v>
      </c>
      <c r="B10" s="38"/>
      <c r="C10" s="38"/>
      <c r="D10" s="38"/>
      <c r="E10" s="38"/>
      <c r="F10" s="39"/>
      <c r="I10" s="25" t="s">
        <v>31</v>
      </c>
      <c r="J10" s="25">
        <v>7</v>
      </c>
      <c r="K10" s="25">
        <v>7</v>
      </c>
    </row>
    <row r="11" spans="1:11" x14ac:dyDescent="0.25">
      <c r="I11" s="25" t="s">
        <v>32</v>
      </c>
      <c r="J11" s="25">
        <v>8</v>
      </c>
      <c r="K11" s="25">
        <v>8</v>
      </c>
    </row>
    <row r="12" spans="1:11" ht="16.5" thickBot="1" x14ac:dyDescent="0.3">
      <c r="I12" s="25" t="s">
        <v>37</v>
      </c>
      <c r="J12" s="25">
        <v>9</v>
      </c>
      <c r="K12" s="25">
        <v>9</v>
      </c>
    </row>
    <row r="13" spans="1:11" x14ac:dyDescent="0.25">
      <c r="A13" s="85" t="s">
        <v>41</v>
      </c>
      <c r="B13" s="86"/>
      <c r="C13" s="86"/>
      <c r="D13" s="86"/>
      <c r="E13" s="86"/>
      <c r="F13" s="87"/>
      <c r="I13" s="25" t="s">
        <v>33</v>
      </c>
      <c r="J13" s="25">
        <v>10</v>
      </c>
      <c r="K13" s="25">
        <v>10</v>
      </c>
    </row>
    <row r="14" spans="1:11" ht="16.5" thickBot="1" x14ac:dyDescent="0.3">
      <c r="A14" s="36"/>
      <c r="B14" s="34"/>
      <c r="C14" s="34"/>
      <c r="D14" s="34"/>
      <c r="E14" s="34"/>
      <c r="F14" s="35"/>
      <c r="I14" s="25" t="s">
        <v>34</v>
      </c>
      <c r="J14" s="25">
        <v>11</v>
      </c>
      <c r="K14" s="25">
        <v>11</v>
      </c>
    </row>
    <row r="15" spans="1:11" x14ac:dyDescent="0.25">
      <c r="A15" s="33" t="s">
        <v>46</v>
      </c>
      <c r="B15" s="34"/>
      <c r="C15" s="88" t="s">
        <v>49</v>
      </c>
      <c r="D15" s="89"/>
      <c r="E15" s="89"/>
      <c r="F15" s="90"/>
      <c r="J15" s="25">
        <v>12</v>
      </c>
      <c r="K15" s="25">
        <v>12</v>
      </c>
    </row>
    <row r="16" spans="1:11" ht="67.150000000000006" customHeight="1" x14ac:dyDescent="0.25">
      <c r="A16" s="36" t="s">
        <v>47</v>
      </c>
      <c r="B16" s="34"/>
      <c r="C16" s="29" t="s">
        <v>15</v>
      </c>
      <c r="D16" s="28" t="s">
        <v>16</v>
      </c>
      <c r="E16" s="28" t="s">
        <v>17</v>
      </c>
      <c r="F16" s="30" t="s">
        <v>50</v>
      </c>
      <c r="J16" s="25">
        <v>13</v>
      </c>
      <c r="K16" s="25">
        <v>13</v>
      </c>
    </row>
    <row r="17" spans="1:11" ht="32.1" customHeight="1" thickBot="1" x14ac:dyDescent="0.3">
      <c r="A17" s="33" t="s">
        <v>44</v>
      </c>
      <c r="B17" s="34"/>
      <c r="C17" s="31" t="s">
        <v>35</v>
      </c>
      <c r="D17" s="91" t="str">
        <f>CONCATENATE(H21,"_",I21,"_",J21,"_",K45)</f>
        <v>MA_11_01_REC10</v>
      </c>
      <c r="E17" s="92"/>
      <c r="F17" s="93"/>
      <c r="J17" s="25">
        <v>14</v>
      </c>
      <c r="K17" s="25">
        <v>14</v>
      </c>
    </row>
    <row r="18" spans="1:11" ht="79.5" thickBot="1" x14ac:dyDescent="0.3">
      <c r="A18" s="36" t="s">
        <v>48</v>
      </c>
      <c r="B18" s="34"/>
      <c r="C18" s="65" t="s">
        <v>128</v>
      </c>
      <c r="D18" s="83" t="str">
        <f>CONCATENATE("SolicitudGrafica_",D17,".xls")</f>
        <v>SolicitudGrafica_MA_11_01_REC10.xls</v>
      </c>
      <c r="E18" s="83"/>
      <c r="F18" s="84"/>
      <c r="J18" s="25">
        <v>15</v>
      </c>
      <c r="K18" s="25">
        <v>15</v>
      </c>
    </row>
    <row r="19" spans="1:11" x14ac:dyDescent="0.25">
      <c r="A19" s="33" t="s">
        <v>10</v>
      </c>
      <c r="B19" s="34"/>
      <c r="C19" s="34"/>
      <c r="D19" s="34"/>
      <c r="E19" s="34"/>
      <c r="F19" s="35"/>
      <c r="H19" s="25">
        <v>3</v>
      </c>
      <c r="J19" s="25">
        <v>16</v>
      </c>
      <c r="K19" s="25">
        <v>16</v>
      </c>
    </row>
    <row r="20" spans="1:11" ht="63.75" thickBot="1" x14ac:dyDescent="0.3">
      <c r="A20" s="37" t="s">
        <v>51</v>
      </c>
      <c r="B20" s="38"/>
      <c r="C20" s="38"/>
      <c r="D20" s="38"/>
      <c r="E20" s="38"/>
      <c r="F20" s="39"/>
      <c r="H20" s="25">
        <v>1</v>
      </c>
      <c r="I20" s="25">
        <v>9</v>
      </c>
      <c r="J20" s="25">
        <v>1</v>
      </c>
      <c r="K20" s="25">
        <v>17</v>
      </c>
    </row>
    <row r="21" spans="1:11" x14ac:dyDescent="0.25">
      <c r="H21" s="25" t="str">
        <f>IF(INDEX(H4:H7,H20)=H4,"MA",IF(INDEX(H4:H7,H20)=H5,"CN",IF(INDEX(H4:H7,H20)=H6,"CS",IF(INDEX(H4:H7,H20)=H7,"LE"))))</f>
        <v>MA</v>
      </c>
      <c r="I21" s="25" t="str">
        <f>CONCATENATE(IF((I20+2)&lt;10,"0",""),I20+2)</f>
        <v>11</v>
      </c>
      <c r="J21" s="25" t="str">
        <f>CONCATENATE(IF(J20&lt;10,"0",""),J20)</f>
        <v>01</v>
      </c>
      <c r="K21" s="25">
        <v>18</v>
      </c>
    </row>
    <row r="22" spans="1:11" x14ac:dyDescent="0.25">
      <c r="K22" s="25">
        <v>19</v>
      </c>
    </row>
    <row r="23" spans="1:11" x14ac:dyDescent="0.25">
      <c r="K23" s="25">
        <v>20</v>
      </c>
    </row>
    <row r="24" spans="1:11" x14ac:dyDescent="0.25">
      <c r="K24" s="25">
        <v>21</v>
      </c>
    </row>
    <row r="25" spans="1:11" x14ac:dyDescent="0.25">
      <c r="K25" s="25">
        <v>22</v>
      </c>
    </row>
    <row r="26" spans="1:11" x14ac:dyDescent="0.25">
      <c r="K26" s="25">
        <v>23</v>
      </c>
    </row>
    <row r="27" spans="1:11" x14ac:dyDescent="0.25">
      <c r="K27" s="25">
        <v>24</v>
      </c>
    </row>
    <row r="28" spans="1:11" x14ac:dyDescent="0.25">
      <c r="K28" s="25">
        <v>25</v>
      </c>
    </row>
    <row r="29" spans="1:11" x14ac:dyDescent="0.25">
      <c r="K29" s="25">
        <v>26</v>
      </c>
    </row>
    <row r="30" spans="1:11" x14ac:dyDescent="0.25">
      <c r="K30" s="25">
        <v>27</v>
      </c>
    </row>
    <row r="31" spans="1:11" x14ac:dyDescent="0.25">
      <c r="K31" s="25">
        <v>28</v>
      </c>
    </row>
    <row r="32" spans="1:11" x14ac:dyDescent="0.25">
      <c r="K32" s="25">
        <v>29</v>
      </c>
    </row>
    <row r="33" spans="11:11" x14ac:dyDescent="0.25">
      <c r="K33" s="25">
        <v>30</v>
      </c>
    </row>
    <row r="34" spans="11:11" x14ac:dyDescent="0.25">
      <c r="K34" s="25">
        <v>31</v>
      </c>
    </row>
    <row r="35" spans="11:11" x14ac:dyDescent="0.25">
      <c r="K35" s="25">
        <v>32</v>
      </c>
    </row>
    <row r="36" spans="11:11" x14ac:dyDescent="0.25">
      <c r="K36" s="25">
        <v>33</v>
      </c>
    </row>
    <row r="37" spans="11:11" x14ac:dyDescent="0.25">
      <c r="K37" s="25">
        <v>34</v>
      </c>
    </row>
    <row r="38" spans="11:11" x14ac:dyDescent="0.25">
      <c r="K38" s="25">
        <v>35</v>
      </c>
    </row>
    <row r="39" spans="11:11" x14ac:dyDescent="0.25">
      <c r="K39" s="25">
        <v>36</v>
      </c>
    </row>
    <row r="40" spans="11:11" x14ac:dyDescent="0.25">
      <c r="K40" s="25">
        <v>37</v>
      </c>
    </row>
    <row r="41" spans="11:11" x14ac:dyDescent="0.25">
      <c r="K41" s="25">
        <v>38</v>
      </c>
    </row>
    <row r="42" spans="11:11" x14ac:dyDescent="0.25">
      <c r="K42" s="25">
        <v>39</v>
      </c>
    </row>
    <row r="43" spans="11:11" x14ac:dyDescent="0.25">
      <c r="K43" s="25">
        <v>40</v>
      </c>
    </row>
    <row r="44" spans="11:11" x14ac:dyDescent="0.25">
      <c r="K44" s="25">
        <v>1</v>
      </c>
    </row>
    <row r="45" spans="11:11" x14ac:dyDescent="0.25">
      <c r="K45" s="25"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B7" sqref="B7"/>
    </sheetView>
  </sheetViews>
  <sheetFormatPr baseColWidth="10" defaultColWidth="10.875" defaultRowHeight="15.75" x14ac:dyDescent="0.25"/>
  <cols>
    <col min="1" max="1" width="21" style="25" customWidth="1"/>
    <col min="2" max="2" width="22.25" style="25" customWidth="1"/>
    <col min="3" max="3" width="17.375" style="25" customWidth="1"/>
    <col min="4" max="4" width="10.875" style="25"/>
    <col min="5" max="5" width="11.75" style="25" customWidth="1"/>
    <col min="6" max="6" width="12.75" style="25" customWidth="1"/>
    <col min="7" max="7" width="11" style="25" customWidth="1"/>
    <col min="8" max="8" width="24.5" style="25" customWidth="1"/>
    <col min="9" max="9" width="22.25" style="25" customWidth="1"/>
    <col min="10" max="10" width="20.75" style="25" customWidth="1"/>
    <col min="11" max="11" width="44.5" style="25" customWidth="1"/>
    <col min="12" max="16384" width="10.875" style="25"/>
  </cols>
  <sheetData>
    <row r="1" spans="1:11" x14ac:dyDescent="0.25">
      <c r="A1" s="99" t="s">
        <v>56</v>
      </c>
      <c r="B1" s="99" t="s">
        <v>63</v>
      </c>
      <c r="C1" s="99" t="s">
        <v>64</v>
      </c>
      <c r="D1" s="99" t="s">
        <v>5</v>
      </c>
      <c r="E1" s="99" t="s">
        <v>65</v>
      </c>
      <c r="F1" s="99" t="s">
        <v>66</v>
      </c>
      <c r="G1" s="99" t="s">
        <v>67</v>
      </c>
      <c r="H1" s="100" t="s">
        <v>68</v>
      </c>
      <c r="I1" s="100"/>
      <c r="J1" s="100"/>
    </row>
    <row r="2" spans="1:11" x14ac:dyDescent="0.25">
      <c r="A2" s="99"/>
      <c r="B2" s="99"/>
      <c r="C2" s="99"/>
      <c r="D2" s="99"/>
      <c r="E2" s="99"/>
      <c r="F2" s="99"/>
      <c r="G2" s="99"/>
      <c r="H2" s="44" t="s">
        <v>65</v>
      </c>
      <c r="I2" s="44" t="s">
        <v>66</v>
      </c>
      <c r="J2" s="44" t="s">
        <v>67</v>
      </c>
    </row>
    <row r="3" spans="1:11" s="46" customFormat="1" x14ac:dyDescent="0.25">
      <c r="A3" s="45" t="s">
        <v>69</v>
      </c>
      <c r="B3" s="45" t="s">
        <v>70</v>
      </c>
      <c r="C3" s="45" t="s">
        <v>71</v>
      </c>
      <c r="D3" s="45" t="s">
        <v>72</v>
      </c>
      <c r="E3" s="45" t="s">
        <v>73</v>
      </c>
      <c r="F3" s="45"/>
      <c r="G3" s="45"/>
      <c r="H3" s="45" t="s">
        <v>130</v>
      </c>
      <c r="I3" s="45"/>
      <c r="J3" s="45"/>
    </row>
    <row r="4" spans="1:11" s="46" customFormat="1" x14ac:dyDescent="0.25">
      <c r="A4" s="47" t="s">
        <v>57</v>
      </c>
      <c r="B4" s="47" t="s">
        <v>74</v>
      </c>
      <c r="C4" s="47" t="s">
        <v>71</v>
      </c>
      <c r="D4" s="47" t="s">
        <v>72</v>
      </c>
      <c r="E4" s="47" t="s">
        <v>75</v>
      </c>
      <c r="F4" s="47" t="s">
        <v>76</v>
      </c>
      <c r="G4" s="47"/>
      <c r="H4" s="47" t="s">
        <v>131</v>
      </c>
      <c r="I4" s="47" t="s">
        <v>133</v>
      </c>
      <c r="J4" s="47"/>
    </row>
    <row r="5" spans="1:11" s="46" customFormat="1" x14ac:dyDescent="0.25">
      <c r="A5" s="48" t="s">
        <v>77</v>
      </c>
      <c r="B5" s="47" t="s">
        <v>78</v>
      </c>
      <c r="C5" s="47" t="s">
        <v>71</v>
      </c>
      <c r="D5" s="47" t="s">
        <v>72</v>
      </c>
      <c r="E5" s="47" t="s">
        <v>75</v>
      </c>
      <c r="F5" s="47" t="s">
        <v>76</v>
      </c>
      <c r="G5" s="49"/>
      <c r="H5" s="47" t="s">
        <v>131</v>
      </c>
      <c r="I5" s="47" t="s">
        <v>133</v>
      </c>
      <c r="J5" s="49"/>
    </row>
    <row r="6" spans="1:11" s="46" customFormat="1" x14ac:dyDescent="0.25">
      <c r="A6" s="47" t="s">
        <v>58</v>
      </c>
      <c r="B6" s="47" t="s">
        <v>79</v>
      </c>
      <c r="C6" s="47" t="s">
        <v>71</v>
      </c>
      <c r="D6" s="47" t="s">
        <v>72</v>
      </c>
      <c r="E6" s="47" t="s">
        <v>75</v>
      </c>
      <c r="F6" s="47" t="s">
        <v>76</v>
      </c>
      <c r="G6" s="47" t="s">
        <v>73</v>
      </c>
      <c r="H6" s="47" t="s">
        <v>131</v>
      </c>
      <c r="I6" s="47" t="s">
        <v>133</v>
      </c>
      <c r="J6" s="47" t="s">
        <v>134</v>
      </c>
    </row>
    <row r="7" spans="1:11" s="46" customFormat="1" ht="25.5" x14ac:dyDescent="0.25">
      <c r="A7" s="47" t="s">
        <v>80</v>
      </c>
      <c r="B7" s="47" t="s">
        <v>81</v>
      </c>
      <c r="C7" s="47" t="s">
        <v>71</v>
      </c>
      <c r="D7" s="47" t="s">
        <v>72</v>
      </c>
      <c r="E7" s="47" t="s">
        <v>75</v>
      </c>
      <c r="F7" s="47" t="s">
        <v>76</v>
      </c>
      <c r="G7" s="47"/>
      <c r="H7" s="47" t="s">
        <v>131</v>
      </c>
      <c r="I7" s="47" t="s">
        <v>133</v>
      </c>
      <c r="J7" s="47"/>
    </row>
    <row r="8" spans="1:11" s="46" customFormat="1" ht="25.5" x14ac:dyDescent="0.25">
      <c r="A8" s="47" t="s">
        <v>82</v>
      </c>
      <c r="B8" s="47" t="s">
        <v>83</v>
      </c>
      <c r="C8" s="47" t="s">
        <v>71</v>
      </c>
      <c r="D8" s="47" t="s">
        <v>72</v>
      </c>
      <c r="E8" s="47" t="s">
        <v>75</v>
      </c>
      <c r="F8" s="47" t="s">
        <v>76</v>
      </c>
      <c r="G8" s="47"/>
      <c r="H8" s="47" t="s">
        <v>131</v>
      </c>
      <c r="I8" s="47" t="s">
        <v>133</v>
      </c>
      <c r="J8" s="47"/>
    </row>
    <row r="9" spans="1:11" s="46" customFormat="1" x14ac:dyDescent="0.25">
      <c r="A9" s="47" t="s">
        <v>84</v>
      </c>
      <c r="B9" s="47" t="s">
        <v>85</v>
      </c>
      <c r="C9" s="47" t="s">
        <v>71</v>
      </c>
      <c r="D9" s="47" t="s">
        <v>72</v>
      </c>
      <c r="E9" s="47" t="s">
        <v>75</v>
      </c>
      <c r="F9" s="47" t="s">
        <v>76</v>
      </c>
      <c r="G9" s="47"/>
      <c r="H9" s="47" t="s">
        <v>131</v>
      </c>
      <c r="I9" s="47" t="s">
        <v>133</v>
      </c>
      <c r="J9" s="47"/>
    </row>
    <row r="10" spans="1:11" s="46" customFormat="1" x14ac:dyDescent="0.25">
      <c r="A10" s="47" t="s">
        <v>86</v>
      </c>
      <c r="B10" s="47" t="s">
        <v>87</v>
      </c>
      <c r="C10" s="47" t="s">
        <v>71</v>
      </c>
      <c r="D10" s="47" t="s">
        <v>72</v>
      </c>
      <c r="E10" s="47" t="s">
        <v>88</v>
      </c>
      <c r="F10" s="47"/>
      <c r="G10" s="47"/>
      <c r="H10" s="47" t="s">
        <v>130</v>
      </c>
      <c r="I10" s="47" t="s">
        <v>133</v>
      </c>
      <c r="J10" s="47"/>
    </row>
    <row r="11" spans="1:11" s="46" customFormat="1" ht="25.5" x14ac:dyDescent="0.25">
      <c r="A11" s="47" t="s">
        <v>89</v>
      </c>
      <c r="B11" s="47" t="s">
        <v>90</v>
      </c>
      <c r="C11" s="47" t="s">
        <v>71</v>
      </c>
      <c r="D11" s="47" t="s">
        <v>72</v>
      </c>
      <c r="E11" s="47" t="s">
        <v>75</v>
      </c>
      <c r="F11" s="47" t="s">
        <v>76</v>
      </c>
      <c r="G11" s="47"/>
      <c r="H11" s="47" t="s">
        <v>131</v>
      </c>
      <c r="I11" s="47" t="s">
        <v>133</v>
      </c>
      <c r="J11" s="47"/>
    </row>
    <row r="12" spans="1:11" s="46" customFormat="1" x14ac:dyDescent="0.25">
      <c r="A12" s="47" t="s">
        <v>91</v>
      </c>
      <c r="B12" s="47" t="s">
        <v>92</v>
      </c>
      <c r="C12" s="47" t="s">
        <v>71</v>
      </c>
      <c r="D12" s="47" t="s">
        <v>72</v>
      </c>
      <c r="E12" s="47" t="s">
        <v>75</v>
      </c>
      <c r="F12" s="47" t="s">
        <v>76</v>
      </c>
      <c r="G12" s="47"/>
      <c r="H12" s="47" t="s">
        <v>131</v>
      </c>
      <c r="I12" s="47" t="s">
        <v>133</v>
      </c>
      <c r="J12" s="47"/>
    </row>
    <row r="13" spans="1:11" ht="63" x14ac:dyDescent="0.25">
      <c r="A13" s="50" t="s">
        <v>93</v>
      </c>
      <c r="B13" s="50" t="s">
        <v>94</v>
      </c>
      <c r="C13" s="47" t="s">
        <v>71</v>
      </c>
      <c r="D13" s="51" t="s">
        <v>95</v>
      </c>
      <c r="E13" s="51"/>
      <c r="F13" s="52" t="s">
        <v>125</v>
      </c>
      <c r="G13" s="50"/>
      <c r="H13" s="47"/>
      <c r="I13" s="47" t="s">
        <v>130</v>
      </c>
      <c r="J13" s="50"/>
      <c r="K13" s="25" t="s">
        <v>96</v>
      </c>
    </row>
    <row r="14" spans="1:11" x14ac:dyDescent="0.25">
      <c r="A14" s="50" t="s">
        <v>97</v>
      </c>
      <c r="B14" s="50" t="s">
        <v>98</v>
      </c>
      <c r="C14" s="47" t="s">
        <v>71</v>
      </c>
      <c r="D14" s="51" t="s">
        <v>72</v>
      </c>
      <c r="E14" s="51"/>
      <c r="F14" s="52" t="s">
        <v>126</v>
      </c>
      <c r="G14" s="50"/>
      <c r="H14" s="47"/>
      <c r="I14" s="47" t="s">
        <v>130</v>
      </c>
      <c r="J14" s="50"/>
    </row>
    <row r="15" spans="1:11" ht="31.5" x14ac:dyDescent="0.25">
      <c r="A15" s="50" t="s">
        <v>99</v>
      </c>
      <c r="B15" s="50" t="s">
        <v>100</v>
      </c>
      <c r="C15" s="47" t="s">
        <v>101</v>
      </c>
      <c r="D15" s="50" t="s">
        <v>95</v>
      </c>
      <c r="E15" s="50" t="s">
        <v>124</v>
      </c>
      <c r="F15" s="50"/>
      <c r="G15" s="50"/>
      <c r="H15" s="47" t="s">
        <v>130</v>
      </c>
      <c r="I15" s="50"/>
      <c r="J15" s="50"/>
      <c r="K15" s="25" t="s">
        <v>102</v>
      </c>
    </row>
    <row r="16" spans="1:11" ht="94.5" x14ac:dyDescent="0.25">
      <c r="A16" s="52" t="s">
        <v>103</v>
      </c>
      <c r="B16" s="52"/>
      <c r="C16" s="48" t="s">
        <v>101</v>
      </c>
      <c r="D16" s="52" t="s">
        <v>104</v>
      </c>
      <c r="E16" s="51" t="s">
        <v>122</v>
      </c>
      <c r="F16" s="51" t="s">
        <v>123</v>
      </c>
      <c r="G16" s="51"/>
      <c r="H16" s="52" t="s">
        <v>132</v>
      </c>
      <c r="I16" s="52" t="s">
        <v>135</v>
      </c>
      <c r="J16" s="51"/>
      <c r="K16" s="53" t="s">
        <v>105</v>
      </c>
    </row>
    <row r="17" spans="1:11" ht="25.5" x14ac:dyDescent="0.25">
      <c r="A17" s="47" t="s">
        <v>106</v>
      </c>
      <c r="B17" s="47"/>
      <c r="C17" s="47" t="s">
        <v>71</v>
      </c>
      <c r="D17" s="47" t="s">
        <v>72</v>
      </c>
      <c r="E17" s="47" t="s">
        <v>107</v>
      </c>
      <c r="F17" s="47" t="s">
        <v>108</v>
      </c>
      <c r="G17" s="47"/>
      <c r="H17" s="54" t="s">
        <v>109</v>
      </c>
      <c r="I17" s="54" t="s">
        <v>110</v>
      </c>
      <c r="J17" s="47"/>
      <c r="K17" s="55" t="s">
        <v>111</v>
      </c>
    </row>
    <row r="20" spans="1:11" x14ac:dyDescent="0.25">
      <c r="A20" s="56" t="s">
        <v>112</v>
      </c>
    </row>
    <row r="21" spans="1:11" x14ac:dyDescent="0.25">
      <c r="A21" s="57" t="s">
        <v>113</v>
      </c>
      <c r="B21" s="58" t="s">
        <v>136</v>
      </c>
      <c r="C21" s="59" t="s">
        <v>22</v>
      </c>
      <c r="D21" s="58"/>
      <c r="E21" s="58"/>
    </row>
    <row r="22" spans="1:11" x14ac:dyDescent="0.25">
      <c r="A22" s="60" t="s">
        <v>114</v>
      </c>
      <c r="B22" s="66" t="s">
        <v>137</v>
      </c>
      <c r="C22" s="62" t="s">
        <v>138</v>
      </c>
      <c r="D22" s="61"/>
      <c r="E22" s="61"/>
    </row>
    <row r="23" spans="1:11" x14ac:dyDescent="0.25">
      <c r="A23" s="60" t="s">
        <v>115</v>
      </c>
      <c r="B23" s="66" t="s">
        <v>139</v>
      </c>
      <c r="C23" s="62" t="s">
        <v>140</v>
      </c>
      <c r="D23" s="61"/>
      <c r="E23" s="61"/>
    </row>
    <row r="24" spans="1:11" ht="31.5" x14ac:dyDescent="0.25">
      <c r="A24" s="60" t="s">
        <v>116</v>
      </c>
      <c r="B24" s="61" t="s">
        <v>141</v>
      </c>
      <c r="C24" s="62" t="s">
        <v>144</v>
      </c>
      <c r="D24" s="61"/>
      <c r="E24" s="61"/>
    </row>
    <row r="25" spans="1:11" x14ac:dyDescent="0.25">
      <c r="A25" s="60" t="s">
        <v>117</v>
      </c>
      <c r="B25" s="61" t="s">
        <v>142</v>
      </c>
      <c r="C25" s="62" t="s">
        <v>143</v>
      </c>
      <c r="D25" s="61"/>
      <c r="E25" s="61"/>
    </row>
    <row r="26" spans="1:11" ht="63" x14ac:dyDescent="0.25">
      <c r="A26" s="60" t="s">
        <v>118</v>
      </c>
      <c r="B26" s="61" t="s">
        <v>119</v>
      </c>
      <c r="C26" s="62" t="s">
        <v>120</v>
      </c>
      <c r="D26" s="61"/>
      <c r="E26" s="61"/>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Cristhian Andres Bello Rivera</cp:lastModifiedBy>
  <dcterms:created xsi:type="dcterms:W3CDTF">2014-07-01T23:43:25Z</dcterms:created>
  <dcterms:modified xsi:type="dcterms:W3CDTF">2015-04-06T04:06:39Z</dcterms:modified>
</cp:coreProperties>
</file>