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4\"/>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workbook>
</file>

<file path=xl/calcChain.xml><?xml version="1.0" encoding="utf-8"?>
<calcChain xmlns="http://schemas.openxmlformats.org/spreadsheetml/2006/main">
  <c r="I12" i="1" l="1"/>
  <c r="H12" i="1" s="1"/>
  <c r="F12" i="1"/>
  <c r="G12" i="1" s="1"/>
  <c r="C12" i="1"/>
  <c r="G21" i="1"/>
  <c r="I21" i="1"/>
  <c r="G22" i="1"/>
  <c r="G23" i="1"/>
  <c r="A10" i="1"/>
  <c r="F10" i="1" s="1"/>
  <c r="G10" i="1" s="1"/>
  <c r="I11" i="1"/>
  <c r="H11" i="1" s="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21" i="2"/>
  <c r="I21" i="2"/>
  <c r="J21" i="2"/>
  <c r="K45" i="2"/>
  <c r="D17" i="2"/>
  <c r="D18" i="2"/>
  <c r="D5" i="2"/>
  <c r="D7" i="2"/>
  <c r="F11" i="1"/>
  <c r="G11"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A24" i="1"/>
  <c r="A25" i="1"/>
  <c r="A26" i="1"/>
  <c r="A27" i="1"/>
  <c r="A28" i="1"/>
  <c r="A29" i="1"/>
  <c r="A30" i="1"/>
  <c r="A31" i="1"/>
  <c r="C11" i="1"/>
  <c r="C10" i="1"/>
  <c r="F5" i="1"/>
  <c r="H10" i="1" l="1"/>
</calcChain>
</file>

<file path=xl/sharedStrings.xml><?xml version="1.0" encoding="utf-8"?>
<sst xmlns="http://schemas.openxmlformats.org/spreadsheetml/2006/main" count="232" uniqueCount="156">
  <si>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</si>
  <si>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</si>
  <si>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</si>
  <si>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</si>
  <si>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</si>
  <si>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</si>
  <si>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</si>
  <si>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</si>
  <si>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</si>
  <si>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</si>
  <si>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</si>
  <si>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</si>
  <si>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</si>
  <si>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</si>
  <si>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</si>
  <si>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</si>
  <si>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</si>
  <si>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</si>
  <si>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</si>
  <si>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</si>
  <si>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</si>
  <si>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</si>
  <si>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</si>
  <si>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</si>
  <si>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</si>
  <si>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</si>
  <si>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</si>
  <si>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</si>
  <si>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</si>
  <si>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</si>
  <si>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</si>
  <si>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</si>
  <si>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</si>
  <si>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</si>
  <si>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</si>
  <si>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</si>
  <si>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</si>
  <si>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</si>
  <si>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</si>
  <si>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</si>
  <si>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</si>
  <si>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</si>
  <si>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</si>
  <si>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</si>
  <si>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</si>
  <si>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</si>
  <si>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</si>
  <si>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</si>
  <si>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</si>
  <si>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</si>
  <si>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</si>
  <si>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</si>
  <si>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</si>
  <si>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</si>
  <si>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</si>
  <si>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</si>
  <si>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</si>
  <si>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</si>
  <si>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</si>
  <si>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</si>
  <si>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</si>
  <si>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</si>
  <si>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</si>
  <si>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</si>
  <si>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</si>
  <si>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</si>
  <si>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</si>
  <si>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</si>
  <si>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</si>
  <si>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</si>
  <si>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</si>
  <si>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</si>
  <si>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</si>
  <si>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</si>
  <si>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</si>
  <si>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</si>
  <si>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</si>
  <si>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</si>
  <si>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</si>
  <si>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</si>
  <si>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</si>
  <si>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</si>
  <si>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</si>
  <si>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</si>
  <si>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</si>
  <si>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</si>
  <si>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</si>
  <si>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</si>
  <si>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</si>
  <si>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</si>
  <si>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</si>
  <si>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</si>
  <si>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</si>
  <si>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</si>
  <si>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</si>
  <si>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</si>
  <si>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</si>
  <si>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</si>
  <si>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</si>
  <si>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</si>
  <si>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</si>
  <si>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</si>
  <si>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</si>
  <si>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</si>
  <si>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</si>
  <si>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</si>
  <si>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</si>
  <si>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</si>
  <si>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</si>
  <si>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</si>
  <si>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</si>
  <si>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</si>
  <si>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</si>
  <si>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</si>
  <si>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</si>
  <si>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</si>
  <si>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</si>
  <si>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</si>
  <si>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</si>
  <si>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</si>
  <si>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</si>
  <si>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</si>
  <si>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</si>
  <si>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</si>
  <si>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</si>
  <si>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</si>
  <si>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</si>
  <si>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</si>
  <si>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</si>
  <si>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</si>
  <si>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</si>
  <si>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</si>
  <si>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</si>
  <si>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</si>
  <si>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</si>
  <si>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</si>
  <si>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</si>
  <si>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</si>
  <si>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</si>
  <si>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</si>
  <si>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</si>
  <si>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</si>
  <si>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</si>
  <si>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</si>
  <si>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</si>
  <si>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</si>
  <si>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</si>
  <si>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</si>
  <si>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</si>
  <si>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</si>
  <si>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</si>
  <si>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</si>
  <si>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Factorización</t>
  </si>
  <si>
    <t>MA_08_04_CO</t>
  </si>
  <si>
    <t>Agregar cotas</t>
  </si>
  <si>
    <t>No olvidar agregar el texto al lado de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</si>
</sst>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476250</xdr:colOff>
          <xdr:row>9</xdr:row>
          <xdr:rowOff>257175</xdr:rowOff>
        </xdr:from>
        <xdr:to>
          <xdr:col>10</xdr:col>
          <xdr:colOff>4657725</xdr:colOff>
          <xdr:row>9</xdr:row>
          <xdr:rowOff>1819275</xdr:rowOff>
        </xdr:to>
        <xdr:sp macro="" textlink="">
          <xdr:nvSpPr>
            <xdr:cNvPr id="3109" name="Object 37" hidden="1">
              <a:extLst>
                <a:ext uri="{63B3BB69-23CF-44E3-9099-C40C66FF867C}">
                  <a14:compatExt spid="_x0000_s31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10</xdr:row>
      <xdr:rowOff>0</xdr:rowOff>
    </xdr:from>
    <xdr:to>
      <xdr:col>10</xdr:col>
      <xdr:colOff>1364796</xdr:colOff>
      <xdr:row>10</xdr:row>
      <xdr:rowOff>1367518</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24964" y="4327071"/>
          <a:ext cx="1364796" cy="1367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2042999</xdr:colOff>
      <xdr:row>11</xdr:row>
      <xdr:rowOff>1796142</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124964" y="6422571"/>
          <a:ext cx="2042999" cy="1796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70" zoomScaleNormal="7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68.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8</v>
      </c>
      <c r="D3" s="88"/>
      <c r="F3" s="80"/>
      <c r="G3" s="81"/>
      <c r="H3" s="53"/>
      <c r="I3" s="53"/>
      <c r="J3" s="16"/>
    </row>
    <row r="4" spans="1:16" ht="16.5" x14ac:dyDescent="0.3">
      <c r="A4" s="1"/>
      <c r="B4" s="4" t="s">
        <v>54</v>
      </c>
      <c r="C4" s="87" t="s">
        <v>152</v>
      </c>
      <c r="D4" s="88"/>
      <c r="E4" s="5"/>
      <c r="F4" s="52" t="s">
        <v>55</v>
      </c>
      <c r="G4" s="51" t="s">
        <v>149</v>
      </c>
      <c r="H4" s="53"/>
      <c r="I4" s="53"/>
      <c r="J4" s="16"/>
      <c r="K4" s="16"/>
    </row>
    <row r="5" spans="1:16" ht="16.5" thickBot="1" x14ac:dyDescent="0.3">
      <c r="A5" s="1"/>
      <c r="B5" s="6" t="s">
        <v>1</v>
      </c>
      <c r="C5" s="89" t="s">
        <v>145</v>
      </c>
      <c r="D5" s="90"/>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153</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186.75" customHeight="1" x14ac:dyDescent="0.25">
      <c r="A10" s="13" t="str">
        <f>IF(OR(B10&lt;&gt;"",J10&lt;&gt;""),"IMG01","")</f>
        <v>IMG01</v>
      </c>
      <c r="B10" s="27" t="s">
        <v>148</v>
      </c>
      <c r="C10" s="26" t="str">
        <f>IF(OR(B10&lt;&gt;"",J10&lt;&gt;""),IF($G$4="Recurso",CONCATENATE($G$4," ",$G$5),$G$4),"")</f>
        <v>Cuaderno de Estudio</v>
      </c>
      <c r="D10" s="14" t="s">
        <v>146</v>
      </c>
      <c r="E10" s="14" t="s">
        <v>147</v>
      </c>
      <c r="F10" s="14" t="str">
        <f>IF(OR(B10&lt;&gt;"",J10&lt;&gt;""),CONCATENATE($C$7,"_",$A10,IF($G$4="Cuaderno de Estudio","_small",CONCATENATE(IF(I10="","","n"),IF(LEFT($G$5,1)="F",".jpg",".png")))),"")</f>
        <v>MA_08_04_CO_IMG01_small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MA_08_04_CO_IMG01_zoom</v>
      </c>
      <c r="I10" s="14" t="str">
        <f>IF(OR(B10&lt;&gt;"",J10&lt;&gt;""),IF($G$4="Recurso",IF(LEFT($G$5,1)="M",IF(VLOOKUP($G$5,'Definición técnica de imagenes'!$A$3:$G$17,6,FALSE)=0,"",VLOOKUP($G$5,'Definición técnica de imagenes'!$A$3:$G$17,6,FALSE)),IF($G$5="F1","","")),'Definición técnica de imagenes'!$F$16),"")</f>
        <v>800 x 600 px</v>
      </c>
      <c r="J10" t="s">
        <v>155</v>
      </c>
      <c r="K10"/>
    </row>
    <row r="11" spans="1:16" s="12" customFormat="1" ht="165" customHeight="1" x14ac:dyDescent="0.25">
      <c r="A11" s="13" t="s">
        <v>150</v>
      </c>
      <c r="B11" s="27">
        <v>241287070</v>
      </c>
      <c r="C11" s="26" t="str">
        <f t="shared" ref="C11:C14" si="0">IF(OR(B11&lt;&gt;"",J11&lt;&gt;""),IF($G$4="Recurso",CONCATENATE($G$4," ",$G$5),$G$4),"")</f>
        <v>Cuaderno de Estudio</v>
      </c>
      <c r="D11" s="14" t="s">
        <v>146</v>
      </c>
      <c r="E11" s="14" t="s">
        <v>147</v>
      </c>
      <c r="F11" s="14" t="str">
        <f t="shared" ref="F11:F75" si="1">IF(OR(B11&lt;&gt;"",J11&lt;&gt;""),CONCATENATE($C$7,"_",$A11,IF($G$4="Cuaderno de Estudio","_small",CONCATENATE(IF(I11="","","n"),IF(LEFT($G$5,1)="F",".jpg",".png")))),"")</f>
        <v>MA_08_04_CO_IMG02_small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MA_08_04_CO_IMG02_zoom</v>
      </c>
      <c r="I11" s="14" t="str">
        <f>IF(OR(B11&lt;&gt;"",J11&lt;&gt;""),IF($G$4="Recurso",IF(LEFT($G$5,1)="M",IF(VLOOKUP($G$5,'Definición técnica de imagenes'!$A$3:$G$17,6,FALSE)=0,"",VLOOKUP($G$5,'Definición técnica de imagenes'!$A$3:$G$17,6,FALSE)),IF($G$5="F1","","")),'Definición técnica de imagenes'!$F$16),"")</f>
        <v>800 x 600 px</v>
      </c>
      <c r="J11" t="s">
        <v>154</v>
      </c>
      <c r="K11" s="19"/>
    </row>
    <row r="12" spans="1:16" s="12" customFormat="1" ht="165" customHeight="1" x14ac:dyDescent="0.25">
      <c r="A12" s="13" t="s">
        <v>151</v>
      </c>
      <c r="B12" s="27">
        <v>190533368</v>
      </c>
      <c r="C12" s="26" t="str">
        <f t="shared" si="0"/>
        <v>Cuaderno de Estudio</v>
      </c>
      <c r="D12" s="14" t="s">
        <v>146</v>
      </c>
      <c r="E12" s="14" t="s">
        <v>147</v>
      </c>
      <c r="F12" s="14" t="str">
        <f t="shared" si="1"/>
        <v>MA_08_04_CO_IMG03_small</v>
      </c>
      <c r="G12" s="14" t="str">
        <f>IF(F12&lt;&gt;"",IF($G$4="Recurso",IF(LEFT($G$5,1)="M",VLOOKUP($G$5,'Definición técnica de imagenes'!$A$3:$G$17,5,FALSE),IF($G$5="F1",'Definición técnica de imagenes'!$E$15,'Definición técnica de imagenes'!$F$13)),'Definición técnica de imagenes'!$E$16),"")</f>
        <v>526 x 370 px</v>
      </c>
      <c r="H12" s="14" t="str">
        <f>IF(AND(I12&lt;&gt;"",I12&lt;&gt;0),IF(OR(B12&lt;&gt;"",J12&lt;&gt;""),CONCATENATE($C$7,"_",$A12,IF($G$4="Cuaderno de Estudio","_zoom",CONCATENATE("a",IF(LEFT($G$5,1)="F",".jpg",".png")))),""),"")</f>
        <v>MA_08_04_CO_IMG03_zoom</v>
      </c>
      <c r="I12" s="14" t="str">
        <f>IF(OR(B12&lt;&gt;"",J12&lt;&gt;""),IF($G$4="Recurso",IF(LEFT($G$5,1)="M",IF(VLOOKUP($G$5,'Definición técnica de imagenes'!$A$3:$G$17,6,FALSE)=0,"",VLOOKUP($G$5,'Definición técnica de imagenes'!$A$3:$G$17,6,FALSE)),IF($G$5="F1","","")),'Definición técnica de imagenes'!$F$16),"")</f>
        <v>800 x 600 px</v>
      </c>
      <c r="J12"/>
      <c r="K12"/>
    </row>
    <row r="13" spans="1:16" s="12" customFormat="1" ht="158.25" customHeight="1" x14ac:dyDescent="0.25">
      <c r="A13" s="13"/>
      <c r="B13" s="28"/>
      <c r="C13" s="26"/>
      <c r="D13" s="14"/>
      <c r="E13" s="14"/>
      <c r="F13" s="14"/>
      <c r="G13" s="14"/>
      <c r="H13" s="14"/>
      <c r="I13" s="14"/>
      <c r="J13"/>
      <c r="K13" s="19"/>
    </row>
    <row r="14" spans="1:16" s="12" customFormat="1" ht="147.75" customHeight="1" x14ac:dyDescent="0.25">
      <c r="A14" s="13"/>
      <c r="B14" s="27"/>
      <c r="C14" s="26"/>
      <c r="D14" s="14"/>
      <c r="E14" s="14"/>
      <c r="F14" s="14"/>
      <c r="G14" s="14"/>
      <c r="H14" s="14"/>
      <c r="I14" s="14"/>
      <c r="J14"/>
      <c r="K14" s="19"/>
    </row>
    <row r="15" spans="1:16" s="12" customFormat="1" ht="165" customHeight="1" x14ac:dyDescent="0.25">
      <c r="A15" s="13"/>
      <c r="B15" s="27"/>
      <c r="C15" s="14"/>
      <c r="D15" s="14"/>
      <c r="E15" s="14"/>
      <c r="F15" s="14"/>
      <c r="G15" s="14"/>
      <c r="H15" s="14"/>
      <c r="I15" s="14"/>
      <c r="J15"/>
      <c r="K15"/>
    </row>
    <row r="16" spans="1:16" s="12" customFormat="1" ht="30" customHeight="1" x14ac:dyDescent="0.25">
      <c r="A16" s="13"/>
      <c r="B16" s="27"/>
      <c r="C16" s="26"/>
      <c r="D16" s="14"/>
      <c r="E16" s="14"/>
      <c r="F16" s="14"/>
      <c r="G16" s="14"/>
      <c r="H16" s="14"/>
      <c r="I16" s="14"/>
      <c r="J16" s="77"/>
      <c r="K16" s="20"/>
    </row>
    <row r="17" spans="1:11" s="12" customFormat="1" ht="30" customHeight="1" x14ac:dyDescent="0.25">
      <c r="A17" s="13"/>
      <c r="B17" s="27"/>
      <c r="C17" s="26"/>
      <c r="D17" s="14"/>
      <c r="E17" s="14"/>
      <c r="F17" s="14"/>
      <c r="G17" s="14"/>
      <c r="H17" s="14"/>
      <c r="I17" s="14"/>
      <c r="J17"/>
      <c r="K17" s="20"/>
    </row>
    <row r="18" spans="1:11" s="12" customFormat="1" ht="35.25" customHeight="1" x14ac:dyDescent="0.25">
      <c r="A18" s="13"/>
      <c r="B18" s="27"/>
      <c r="C18" s="26"/>
      <c r="D18" s="14"/>
      <c r="E18" s="14"/>
      <c r="F18" s="14"/>
      <c r="G18" s="14"/>
      <c r="H18" s="14"/>
      <c r="I18" s="14"/>
      <c r="J18"/>
      <c r="K18"/>
    </row>
    <row r="19" spans="1:11" s="12" customFormat="1" ht="25.5" customHeight="1" x14ac:dyDescent="0.25">
      <c r="A19" s="13"/>
      <c r="B19" s="27"/>
      <c r="C19" s="26"/>
      <c r="D19" s="14"/>
      <c r="E19" s="14"/>
      <c r="F19" s="14"/>
      <c r="G19" s="14"/>
      <c r="H19" s="14"/>
      <c r="I19" s="14"/>
      <c r="J19" s="20"/>
      <c r="K19"/>
    </row>
    <row r="20" spans="1:11" s="12" customFormat="1" ht="25.5" customHeight="1" x14ac:dyDescent="0.25">
      <c r="A20" s="13"/>
      <c r="B20" s="27"/>
      <c r="C20" s="26"/>
      <c r="D20" s="14"/>
      <c r="E20" s="14"/>
      <c r="F20" s="14"/>
      <c r="G20" s="14"/>
      <c r="H20" s="14"/>
      <c r="I20" s="14"/>
      <c r="J20" s="20"/>
      <c r="K20"/>
    </row>
    <row r="21" spans="1:11" s="12" customFormat="1" ht="16.5" customHeight="1" x14ac:dyDescent="0.3">
      <c r="A21" s="13"/>
      <c r="B21" s="32"/>
      <c r="C21" s="26"/>
      <c r="D21" s="14"/>
      <c r="E21" s="14"/>
      <c r="F21" s="14"/>
      <c r="G21" s="14" t="str">
        <f>IF(F21&lt;&gt;"",IF($G$4="Recurso",IF(LEFT($G$5,1)="M",VLOOKUP($G$5,'Definición técnica de imagenes'!$A$3:$G$17,5,FALSE),IF($G$5="F1",'Definición técnica de imagenes'!$E$15,'Definición técnica de imagenes'!$F$13)),'Definición técnica de imagenes'!$E$16),"")</f>
        <v/>
      </c>
      <c r="H21" s="14"/>
      <c r="I21" s="14" t="str">
        <f>IF(OR(B21&lt;&gt;"",J21&lt;&gt;""),IF($G$4="Recurso",IF(LEFT($G$5,1)="M",IF(VLOOKUP($G$5,'Definición técnica de imagenes'!$A$3:$G$17,6,FALSE)=0,"",VLOOKUP($G$5,'Definición técnica de imagenes'!$A$3:$G$17,6,FALSE)),IF($G$5="F1","","")),'Definición técnica de imagenes'!$F$16),"")</f>
        <v/>
      </c>
      <c r="J21" s="31"/>
      <c r="K21" s="34"/>
    </row>
    <row r="22" spans="1:11" s="12" customFormat="1" x14ac:dyDescent="0.25">
      <c r="A22" s="13"/>
      <c r="B22" s="32"/>
      <c r="C22" s="26"/>
      <c r="D22" s="14"/>
      <c r="E22" s="14"/>
      <c r="F22" s="14"/>
      <c r="G22" s="14" t="str">
        <f>IF(F22&lt;&gt;"",IF($G$4="Recurso",IF(LEFT($G$5,1)="M",VLOOKUP($G$5,'Definición técnica de imagenes'!$A$3:$G$17,5,FALSE),IF($G$5="F1",'Definición técnica de imagenes'!$E$15,'Definición técnica de imagenes'!$F$13)),'Definición técnica de imagenes'!$E$16),"")</f>
        <v/>
      </c>
      <c r="H22" s="14"/>
      <c r="I22" s="14"/>
      <c r="J22" s="19"/>
      <c r="K22" s="20"/>
    </row>
    <row r="23" spans="1:11" s="12" customFormat="1" x14ac:dyDescent="0.25">
      <c r="A23" s="13"/>
      <c r="B23" s="32"/>
      <c r="C23" s="26"/>
      <c r="D23" s="14"/>
      <c r="E23" s="14"/>
      <c r="F23" s="14"/>
      <c r="G23" s="14" t="str">
        <f>IF(F23&lt;&gt;"",IF($G$4="Recurso",IF(LEFT($G$5,1)="M",VLOOKUP($G$5,'Definición técnica de imagenes'!$A$3:$G$17,5,FALSE),IF($G$5="F1",'Definición técnica de imagenes'!$E$15,'Definición técnica de imagenes'!$F$13)),'Definición técnica de imagenes'!$E$16),"")</f>
        <v/>
      </c>
      <c r="H23" s="14"/>
      <c r="I23" s="14"/>
      <c r="J23" s="20"/>
      <c r="K23" s="20"/>
    </row>
    <row r="24" spans="1:11" s="12" customFormat="1" ht="13.5" customHeight="1" x14ac:dyDescent="0.25">
      <c r="A24" s="13" t="str">
        <f t="shared" ref="A24:A31" si="3">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3.5" customHeight="1" x14ac:dyDescent="0.25">
      <c r="A25" s="13" t="str">
        <f t="shared" si="3"/>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ht="13.5" customHeigh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3.5" customHeigh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ht="14.25" customHeigh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109" r:id="rId4">
          <objectPr defaultSize="0" autoPict="0" r:id="rId5">
            <anchor moveWithCells="1" sizeWithCells="1">
              <from>
                <xdr:col>10</xdr:col>
                <xdr:colOff>476250</xdr:colOff>
                <xdr:row>9</xdr:row>
                <xdr:rowOff>257175</xdr:rowOff>
              </from>
              <to>
                <xdr:col>10</xdr:col>
                <xdr:colOff>4657725</xdr:colOff>
                <xdr:row>9</xdr:row>
                <xdr:rowOff>1819275</xdr:rowOff>
              </to>
            </anchor>
          </objectPr>
        </oleObject>
      </mc:Choice>
      <mc:Fallback>
        <oleObject progId="PBrush" shapeId="310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2015-08-26T19:18:42Z</dcterms:modified>
</cp:coreProperties>
</file>