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arolina\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c r="I56" i="1"/>
  <c r="I57" i="1"/>
  <c r="H57" i="1"/>
  <c r="I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K45" i="2"/>
  <c r="J21" i="2"/>
  <c r="D17" i="2"/>
  <c r="D18" i="2"/>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M8" i="1"/>
  <c r="M7" i="1"/>
  <c r="M6" i="1"/>
  <c r="M5" i="1"/>
  <c r="F5" i="1"/>
  <c r="M4" i="1"/>
  <c r="M3" i="1"/>
  <c r="M2" i="1"/>
  <c r="M1" i="1"/>
  <c r="E9" i="1"/>
  <c r="A12" i="1"/>
  <c r="A13" i="1"/>
  <c r="H11" i="1"/>
  <c r="F11" i="1"/>
  <c r="G11" i="1"/>
  <c r="D5" i="2"/>
  <c r="D7" i="2"/>
  <c r="H10" i="1"/>
  <c r="F10" i="1"/>
  <c r="G10" i="1"/>
  <c r="F13" i="1"/>
  <c r="G13" i="1"/>
  <c r="H13" i="1"/>
  <c r="F12" i="1"/>
  <c r="G12" i="1"/>
  <c r="H12" i="1"/>
  <c r="A14" i="1"/>
  <c r="F14" i="1"/>
  <c r="G14" i="1"/>
  <c r="H14" i="1"/>
  <c r="A15" i="1"/>
  <c r="F15" i="1"/>
  <c r="G15" i="1"/>
  <c r="H15" i="1"/>
  <c r="A16" i="1"/>
  <c r="F16" i="1"/>
  <c r="G16" i="1"/>
  <c r="H16" i="1"/>
  <c r="A17" i="1"/>
  <c r="F17" i="1"/>
  <c r="G17" i="1"/>
  <c r="A18" i="1"/>
  <c r="F18" i="1"/>
  <c r="G18" i="1"/>
  <c r="A19" i="1"/>
  <c r="F19" i="1"/>
  <c r="G19" i="1"/>
  <c r="A20" i="1"/>
  <c r="F20" i="1"/>
  <c r="G20" i="1"/>
  <c r="A21" i="1"/>
  <c r="F21" i="1"/>
  <c r="G21" i="1"/>
  <c r="A22" i="1"/>
  <c r="F22" i="1"/>
  <c r="G22" i="1"/>
  <c r="A23" i="1"/>
  <c r="F23" i="1"/>
  <c r="G23" i="1"/>
  <c r="A24" i="1"/>
  <c r="F24" i="1"/>
  <c r="G24" i="1"/>
  <c r="A25" i="1"/>
  <c r="F25" i="1"/>
  <c r="G25" i="1"/>
  <c r="A26" i="1"/>
  <c r="F26" i="1"/>
  <c r="G26" i="1"/>
  <c r="A27" i="1"/>
  <c r="F27" i="1"/>
  <c r="G27" i="1"/>
  <c r="A28" i="1"/>
  <c r="F28" i="1"/>
  <c r="G28" i="1"/>
  <c r="A29" i="1"/>
  <c r="F29" i="1"/>
  <c r="G29" i="1"/>
  <c r="A30" i="1"/>
  <c r="F30" i="1"/>
  <c r="G30" i="1"/>
  <c r="A31" i="1"/>
  <c r="F31" i="1"/>
  <c r="G31" i="1"/>
  <c r="A32" i="1"/>
  <c r="F32" i="1"/>
  <c r="G32" i="1"/>
  <c r="A33" i="1"/>
  <c r="F33" i="1"/>
  <c r="G33" i="1"/>
  <c r="A34" i="1"/>
  <c r="F34" i="1"/>
  <c r="G34" i="1"/>
  <c r="A35" i="1"/>
  <c r="F35" i="1"/>
  <c r="G35" i="1"/>
  <c r="A36" i="1"/>
  <c r="F36" i="1"/>
  <c r="G36" i="1"/>
  <c r="A37" i="1"/>
  <c r="F37" i="1"/>
  <c r="G37" i="1"/>
  <c r="A38" i="1"/>
  <c r="F38" i="1"/>
  <c r="G38" i="1"/>
  <c r="A39" i="1"/>
  <c r="F39" i="1"/>
  <c r="G39" i="1"/>
  <c r="A40" i="1"/>
  <c r="F40" i="1"/>
  <c r="G40" i="1"/>
  <c r="A41" i="1"/>
  <c r="F41" i="1"/>
  <c r="G41" i="1"/>
  <c r="A42" i="1"/>
  <c r="F42" i="1"/>
  <c r="G42" i="1"/>
  <c r="A43" i="1"/>
  <c r="F43" i="1"/>
  <c r="G43" i="1"/>
  <c r="A44" i="1"/>
  <c r="F44" i="1"/>
  <c r="G44" i="1"/>
  <c r="A45" i="1"/>
  <c r="F45" i="1"/>
  <c r="G45" i="1"/>
  <c r="A46" i="1"/>
  <c r="F46" i="1"/>
  <c r="G46" i="1"/>
  <c r="A47" i="1"/>
  <c r="F47" i="1"/>
  <c r="G47" i="1"/>
  <c r="A48" i="1"/>
  <c r="F48" i="1"/>
  <c r="G48" i="1"/>
  <c r="A49" i="1"/>
  <c r="F49" i="1"/>
  <c r="G49" i="1"/>
  <c r="A50" i="1"/>
  <c r="F50" i="1"/>
  <c r="G50" i="1"/>
  <c r="A51" i="1"/>
  <c r="F51" i="1"/>
  <c r="G51" i="1"/>
  <c r="A52" i="1"/>
  <c r="F52" i="1"/>
  <c r="G52" i="1"/>
  <c r="A53" i="1"/>
  <c r="F53" i="1"/>
  <c r="G53" i="1"/>
  <c r="A54" i="1"/>
  <c r="F54" i="1"/>
  <c r="G54" i="1"/>
  <c r="A55" i="1"/>
  <c r="F55" i="1"/>
  <c r="G55" i="1"/>
  <c r="A56" i="1"/>
  <c r="F56" i="1"/>
  <c r="G56" i="1"/>
  <c r="A57" i="1"/>
  <c r="F57" i="1"/>
  <c r="G57" i="1"/>
  <c r="A58" i="1"/>
  <c r="F58" i="1"/>
  <c r="G58" i="1"/>
  <c r="A59" i="1"/>
  <c r="F59" i="1"/>
  <c r="G59" i="1"/>
  <c r="A60" i="1"/>
  <c r="A61" i="1"/>
  <c r="A62" i="1"/>
</calcChain>
</file>

<file path=xl/sharedStrings.xml><?xml version="1.0" encoding="utf-8"?>
<sst xmlns="http://schemas.openxmlformats.org/spreadsheetml/2006/main" count="389" uniqueCount="194">
  <si>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</si>
  <si>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</si>
  <si>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</si>
  <si>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</si>
  <si>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</si>
  <si>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</si>
  <si>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</si>
  <si>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</si>
  <si>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</si>
  <si>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</si>
  <si>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</si>
  <si>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</si>
  <si>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</si>
  <si>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</si>
  <si>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</si>
  <si>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</si>
  <si>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</si>
  <si>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</si>
  <si>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</si>
  <si>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</si>
  <si>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</si>
  <si>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</si>
  <si>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</si>
  <si>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</si>
  <si>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</si>
  <si>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</si>
  <si>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</si>
  <si>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</si>
  <si>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</si>
  <si>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</si>
  <si>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</si>
  <si>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</si>
  <si>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</si>
  <si>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</si>
  <si>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</si>
  <si>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</si>
  <si>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</si>
  <si>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</si>
  <si>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</si>
  <si>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</si>
  <si>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</si>
  <si>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</si>
  <si>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</si>
  <si>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</si>
  <si>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</si>
  <si>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</si>
  <si>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</si>
  <si>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</si>
  <si>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</si>
  <si>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</si>
  <si>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</si>
  <si>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</si>
  <si>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</si>
  <si>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</si>
  <si>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</si>
  <si>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</si>
  <si>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</si>
  <si>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</si>
  <si>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</si>
  <si>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</si>
  <si>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</si>
  <si>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</si>
  <si>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</si>
  <si>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</si>
  <si>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</si>
  <si>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</si>
  <si>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</si>
  <si>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</si>
  <si>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</si>
  <si>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</si>
  <si>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</si>
  <si>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</si>
  <si>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</si>
  <si>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</si>
  <si>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</si>
  <si>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</si>
  <si>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</si>
  <si>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</si>
  <si>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</si>
  <si>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</si>
  <si>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</si>
  <si>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</si>
  <si>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</si>
  <si>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</si>
  <si>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</si>
  <si>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</si>
  <si>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</si>
  <si>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</si>
  <si>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</si>
  <si>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</si>
  <si>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</si>
  <si>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</si>
  <si>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</si>
  <si>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</si>
  <si>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</si>
  <si>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</si>
  <si>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</si>
  <si>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</si>
  <si>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</si>
  <si>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</si>
  <si>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</si>
  <si>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</si>
  <si>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</si>
  <si>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</si>
  <si>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</si>
  <si>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</si>
  <si>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</si>
  <si>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</si>
  <si>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</si>
  <si>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</si>
  <si>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</si>
  <si>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</si>
  <si>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</si>
  <si>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</si>
  <si>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</si>
  <si>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</si>
  <si>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</si>
  <si>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</si>
  <si>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</si>
  <si>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</si>
  <si>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</si>
  <si>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</si>
  <si>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</si>
  <si>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</si>
  <si>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</si>
  <si>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</si>
  <si>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</si>
  <si>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</si>
  <si>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</si>
  <si>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</si>
  <si>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</si>
  <si>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</si>
  <si>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</si>
  <si>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</si>
  <si>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</si>
  <si>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</si>
  <si>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</si>
  <si>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</si>
  <si>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</si>
  <si>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</si>
  <si>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</si>
  <si>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</si>
  <si>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</si>
  <si>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</si>
  <si>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</si>
  <si>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</si>
  <si>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</si>
  <si>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</si>
  <si>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</si>
  <si>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</si>
  <si>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</si>
  <si>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</si>
  <si>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</si>
  <si>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</si>
  <si>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</si>
  <si>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</si>
  <si>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</si>
  <si>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</si>
  <si>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</si>
  <si>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</si>
  <si>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</si>
  <si>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</si>
  <si>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</si>
  <si>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</si>
  <si>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</si>
  <si>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</si>
  <si>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</si>
  <si>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</si>
  <si>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</si>
  <si>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</si>
  <si>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</si>
  <si>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</si>
  <si>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</si>
  <si>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</si>
  <si>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</si>
  <si>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</si>
  <si>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</si>
  <si>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</si>
  <si>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</si>
  <si>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</si>
  <si>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</si>
  <si>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</si>
  <si>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</si>
  <si>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</si>
  <si>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</si>
  <si>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</si>
  <si>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</si>
  <si>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ANDRES GOMEZ</t>
  </si>
  <si>
    <t xml:space="preserve">ver descripcion </t>
  </si>
  <si>
    <t>Ilustración</t>
  </si>
  <si>
    <t>Banco de actividades</t>
  </si>
  <si>
    <t>MA_06_07_REC200</t>
  </si>
  <si>
    <t>Fotografía</t>
  </si>
  <si>
    <t xml:space="preserve">Poner en el globo de diálogo el número 2,71828182…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</si>
</sst>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79375</xdr:colOff>
      <xdr:row>17</xdr:row>
      <xdr:rowOff>174625</xdr:rowOff>
    </xdr:from>
    <xdr:to>
      <xdr:col>9</xdr:col>
      <xdr:colOff>2527642</xdr:colOff>
      <xdr:row>17</xdr:row>
      <xdr:rowOff>1565469</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79500" y="11636375"/>
          <a:ext cx="2448267" cy="13908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0" activePane="bottomLeft" state="frozen"/>
      <selection pane="bottomLeft" activeCell="E19" sqref="E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7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45.75" customHeight="1" x14ac:dyDescent="0.25">
      <c r="A10" s="12" t="str">
        <f>IF(OR(B10&lt;&gt;"",J10&lt;&gt;""),"IMG01","")</f>
        <v>IMG01</v>
      </c>
      <c r="B10" s="62">
        <v>214075075</v>
      </c>
      <c r="C10" s="20" t="str">
        <f t="shared" ref="C10:C41" si="0">IF(OR(B10&lt;&gt;"",J10&lt;&gt;""),IF($G$4="Recurso",CONCATENATE($G$4," ",$G$5),$G$4),"")</f>
        <v>Recurso M5A</v>
      </c>
      <c r="D10" s="63" t="s">
        <v>192</v>
      </c>
      <c r="E10" s="63" t="s">
        <v>155</v>
      </c>
      <c r="F10" s="13" t="str">
        <f t="shared" ref="F10" ca="1" si="1">IF(OR(B10&lt;&gt;"",J10&lt;&gt;""),CONCATENATE($C$7,"_",$A10,IF($G$4="Cuaderno de Estudio","_small",CONCATENATE(IF(I10="","","n"),IF(LEFT($G$5,1)="F",".jpg",".png")))),"")</f>
        <v>MA_06_07_REC200_IMG01n.png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MA_06_07_REC200_IMG01a.png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51" customHeight="1" x14ac:dyDescent="0.25">
      <c r="A11" s="12" t="str">
        <f t="shared" ref="A11:A18" si="3">IF(OR(B11&lt;&gt;"",J11&lt;&gt;""),CONCATENATE(LEFT(A10,3),IF(MID(A10,4,2)+1&lt;10,CONCATENATE("0",MID(A10,4,2)+1))),"")</f>
        <v>IMG02</v>
      </c>
      <c r="B11" s="62">
        <v>326832179</v>
      </c>
      <c r="C11" s="20" t="str">
        <f t="shared" si="0"/>
        <v>Recurso M5A</v>
      </c>
      <c r="D11" s="63" t="s">
        <v>192</v>
      </c>
      <c r="E11" s="63" t="s">
        <v>155</v>
      </c>
      <c r="F11" s="13" t="str">
        <f t="shared" ref="F11:F74" ca="1" si="4">IF(OR(B11&lt;&gt;"",J11&lt;&gt;""),CONCATENATE($C$7,"_",$A11,IF($G$4="Cuaderno de Estudio","_small",CONCATENATE(IF(I11="","","n"),IF(LEFT($G$5,1)="F",".jpg",".png")))),"")</f>
        <v>MA_06_07_REC200_IMG02n.png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MA_06_07_REC200_IMG02a.png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193</v>
      </c>
      <c r="O11" s="2" t="str">
        <f>'Definición técnica de imagenes'!A13</f>
        <v>M101</v>
      </c>
    </row>
    <row r="12" spans="1:16" s="11" customFormat="1" ht="54" customHeight="1" x14ac:dyDescent="0.25">
      <c r="A12" s="12" t="str">
        <f t="shared" si="3"/>
        <v>IMG03</v>
      </c>
      <c r="B12" s="62">
        <v>134922389</v>
      </c>
      <c r="C12" s="20" t="str">
        <f t="shared" si="0"/>
        <v>Recurso M5A</v>
      </c>
      <c r="D12" s="63" t="s">
        <v>192</v>
      </c>
      <c r="E12" s="63" t="s">
        <v>155</v>
      </c>
      <c r="F12" s="13" t="str">
        <f t="shared" ca="1" si="4"/>
        <v>MA_06_07_REC200_IMG03n.png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MA_06_07_REC200_IMG03a.png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45" customHeight="1" x14ac:dyDescent="0.25">
      <c r="A13" s="12" t="str">
        <f t="shared" si="3"/>
        <v>IMG04</v>
      </c>
      <c r="B13" s="62">
        <v>185844947</v>
      </c>
      <c r="C13" s="20" t="str">
        <f t="shared" si="0"/>
        <v>Recurso M5A</v>
      </c>
      <c r="D13" s="63" t="s">
        <v>192</v>
      </c>
      <c r="E13" s="63" t="s">
        <v>155</v>
      </c>
      <c r="F13" s="13" t="str">
        <f t="shared" ca="1" si="4"/>
        <v>MA_06_07_REC200_IMG04n.png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MA_06_07_REC200_IMG04a.png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52.5" customHeight="1" x14ac:dyDescent="0.25">
      <c r="A14" s="12" t="str">
        <f t="shared" si="3"/>
        <v>IMG05</v>
      </c>
      <c r="B14" s="62">
        <v>184406207</v>
      </c>
      <c r="C14" s="20" t="str">
        <f t="shared" si="0"/>
        <v>Recurso M5A</v>
      </c>
      <c r="D14" s="63" t="s">
        <v>192</v>
      </c>
      <c r="E14" s="63" t="s">
        <v>155</v>
      </c>
      <c r="F14" s="13" t="str">
        <f t="shared" ca="1" si="4"/>
        <v>MA_06_07_REC200_IMG05n.png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MA_06_07_REC200_IMG05a.png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50.25" customHeight="1" x14ac:dyDescent="0.25">
      <c r="A15" s="12" t="str">
        <f t="shared" si="3"/>
        <v>IMG06</v>
      </c>
      <c r="B15" s="62">
        <v>311932976</v>
      </c>
      <c r="C15" s="20" t="str">
        <f t="shared" si="0"/>
        <v>Recurso M5A</v>
      </c>
      <c r="D15" s="63" t="s">
        <v>192</v>
      </c>
      <c r="E15" s="63" t="s">
        <v>155</v>
      </c>
      <c r="F15" s="13" t="str">
        <f t="shared" ca="1" si="4"/>
        <v>MA_06_07_REC200_IMG06n.png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MA_06_07_REC200_IMG06a.png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42" customHeight="1" x14ac:dyDescent="0.3">
      <c r="A16" s="12" t="str">
        <f t="shared" si="3"/>
        <v>IMG07</v>
      </c>
      <c r="B16" s="62">
        <v>52810186</v>
      </c>
      <c r="C16" s="20" t="str">
        <f t="shared" si="0"/>
        <v>Recurso M5A</v>
      </c>
      <c r="D16" s="63" t="s">
        <v>192</v>
      </c>
      <c r="E16" s="63" t="s">
        <v>155</v>
      </c>
      <c r="F16" s="13" t="str">
        <f t="shared" ca="1" si="4"/>
        <v>MA_06_07_REC200_IMG07n.png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MA_06_07_REC200_IMG07a.png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c r="O16" s="2" t="str">
        <f>'Definición técnica de imagenes'!A25</f>
        <v>F7</v>
      </c>
    </row>
    <row r="17" spans="1:15" s="11" customFormat="1" ht="26.25" customHeight="1" x14ac:dyDescent="0.25">
      <c r="A17" s="12" t="str">
        <f t="shared" si="3"/>
        <v>IMG08</v>
      </c>
      <c r="B17" s="62">
        <v>128853790</v>
      </c>
      <c r="C17" s="20" t="str">
        <f t="shared" si="0"/>
        <v>Recurso M5A</v>
      </c>
      <c r="D17" s="63" t="s">
        <v>192</v>
      </c>
      <c r="E17" s="63" t="s">
        <v>155</v>
      </c>
      <c r="F17" s="13" t="str">
        <f t="shared" ca="1" si="4"/>
        <v>MA_06_07_REC200_IMG08n.png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MA_06_07_REC200_IMG08a.png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c r="O17" s="2" t="str">
        <f>'Definición técnica de imagenes'!A27</f>
        <v>F7B</v>
      </c>
    </row>
    <row r="18" spans="1:15" s="11" customFormat="1" ht="133.5" customHeight="1" x14ac:dyDescent="0.25">
      <c r="A18" s="12" t="str">
        <f t="shared" si="3"/>
        <v>IMG09</v>
      </c>
      <c r="B18" s="62">
        <v>86633206</v>
      </c>
      <c r="C18" s="20" t="str">
        <f t="shared" si="0"/>
        <v>Recurso M5A</v>
      </c>
      <c r="D18" s="63" t="s">
        <v>189</v>
      </c>
      <c r="E18" s="63" t="s">
        <v>155</v>
      </c>
      <c r="F18" s="13" t="str">
        <f t="shared" ca="1" si="4"/>
        <v>MA_06_07_REC200_IMG09n.png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MA_06_07_REC200_IMG09a.png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25.5" customHeight="1" x14ac:dyDescent="0.3">
      <c r="A19" s="12" t="str">
        <f t="shared" ref="A19:A50" si="6">IF(OR(B19&lt;&gt;"",J19&lt;&gt;""),CONCATENATE(LEFT(A18,3),IF(MID(A18,4,2)+1&lt;10,CONCATENATE("0",MID(A18,4,2)+1),MID(A18,4,2)+1)),"")</f>
        <v>IMG10</v>
      </c>
      <c r="B19" s="62">
        <v>304752266</v>
      </c>
      <c r="C19" s="20" t="str">
        <f t="shared" si="0"/>
        <v>Recurso M5A</v>
      </c>
      <c r="D19" s="63" t="s">
        <v>192</v>
      </c>
      <c r="E19" s="63" t="s">
        <v>155</v>
      </c>
      <c r="F19" s="13" t="str">
        <f t="shared" ca="1" si="4"/>
        <v>MA_06_07_REC200_IMG10n.png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MA_06_07_REC200_IMG10a.png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ht="42.75"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25.2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1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e">
        <f t="shared" si="8"/>
        <v>#VALUE!</v>
      </c>
      <c r="B56" s="62" t="s">
        <v>188</v>
      </c>
      <c r="C56" s="20" t="str">
        <f t="shared" si="7"/>
        <v>Recurso M5A</v>
      </c>
      <c r="D56" s="63"/>
      <c r="E56" s="63"/>
      <c r="F56" s="13" t="e">
        <f t="shared" ca="1" si="4"/>
        <v>#VALUE!</v>
      </c>
      <c r="G56" s="13" t="e">
        <f ca="1">IF($F56&lt;&gt;"",IF($G$4="Recurso",VLOOKUP($E56,OFFSET('Definición técnica de imagenes'!$A$1,MATCH($G$5,'Definición técnica de imagenes'!$A$1:$A$104,0)-1,1,COUNTIF('Definición técnica de imagenes'!$A$3:$A$102,$G$5),5),5,FALSE),'Definición técnica de imagenes'!$F$16),"")</f>
        <v>#VALUE!</v>
      </c>
      <c r="H56" s="13" t="e">
        <f t="shared" ca="1" si="5"/>
        <v>#N/A</v>
      </c>
      <c r="I56" s="13" t="e">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#N/A</v>
      </c>
      <c r="J56" s="63"/>
      <c r="K56" s="65"/>
    </row>
    <row r="57" spans="1:11" s="11" customFormat="1" ht="114.75" customHeight="1" x14ac:dyDescent="0.25">
      <c r="A57" s="12" t="e">
        <f t="shared" si="8"/>
        <v>#VALUE!</v>
      </c>
      <c r="B57" s="62" t="s">
        <v>188</v>
      </c>
      <c r="C57" s="20" t="str">
        <f t="shared" si="7"/>
        <v>Recurso M5A</v>
      </c>
      <c r="D57" s="63"/>
      <c r="E57" s="63"/>
      <c r="F57" s="13" t="e">
        <f t="shared" ca="1" si="4"/>
        <v>#VALUE!</v>
      </c>
      <c r="G57" s="13" t="e">
        <f ca="1">IF($F57&lt;&gt;"",IF($G$4="Recurso",VLOOKUP($E57,OFFSET('Definición técnica de imagenes'!$A$1,MATCH($G$5,'Definición técnica de imagenes'!$A$1:$A$104,0)-1,1,COUNTIF('Definición técnica de imagenes'!$A$3:$A$102,$G$5),5),5,FALSE),'Definición técnica de imagenes'!$F$16),"")</f>
        <v>#VALUE!</v>
      </c>
      <c r="H57" s="13" t="e">
        <f t="shared" ca="1" si="5"/>
        <v>#N/A</v>
      </c>
      <c r="I57" s="13" t="e">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#N/A</v>
      </c>
      <c r="J57" s="63"/>
      <c r="K57" s="65"/>
    </row>
    <row r="58" spans="1:11" s="11" customFormat="1" ht="129.75" customHeight="1" x14ac:dyDescent="0.25">
      <c r="A58" s="12" t="e">
        <f t="shared" si="8"/>
        <v>#VALUE!</v>
      </c>
      <c r="B58" s="62" t="s">
        <v>188</v>
      </c>
      <c r="C58" s="20" t="str">
        <f t="shared" si="7"/>
        <v>Recurso M5A</v>
      </c>
      <c r="D58" s="63"/>
      <c r="E58" s="63"/>
      <c r="F58" s="13" t="e">
        <f t="shared" ca="1" si="4"/>
        <v>#VALUE!</v>
      </c>
      <c r="G58" s="13" t="e">
        <f ca="1">IF($F58&lt;&gt;"",IF($G$4="Recurso",VLOOKUP($E58,OFFSET('Definición técnica de imagenes'!$A$1,MATCH($G$5,'Definición técnica de imagenes'!$A$1:$A$104,0)-1,1,COUNTIF('Definición técnica de imagenes'!$A$3:$A$102,$G$5),5),5,FALSE),'Definición técnica de imagenes'!$F$16),"")</f>
        <v>#VALUE!</v>
      </c>
      <c r="H58" s="13" t="e">
        <f t="shared" ca="1" si="5"/>
        <v>#N/A</v>
      </c>
      <c r="I58" s="13" t="e">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#N/A</v>
      </c>
      <c r="J58" s="63"/>
      <c r="K58" s="65"/>
    </row>
    <row r="59" spans="1:11" s="11" customFormat="1" ht="138" customHeight="1" x14ac:dyDescent="0.25">
      <c r="A59" s="12" t="e">
        <f t="shared" si="8"/>
        <v>#VALUE!</v>
      </c>
      <c r="B59" s="62" t="s">
        <v>188</v>
      </c>
      <c r="C59" s="20" t="str">
        <f t="shared" si="7"/>
        <v>Recurso M5A</v>
      </c>
      <c r="D59" s="63"/>
      <c r="E59" s="63"/>
      <c r="F59" s="13" t="e">
        <f t="shared" ca="1" si="4"/>
        <v>#VALUE!</v>
      </c>
      <c r="G59" s="13" t="e">
        <f ca="1">IF($F59&lt;&gt;"",IF($G$4="Recurso",VLOOKUP($E59,OFFSET('Definición técnica de imagenes'!$A$1,MATCH($G$5,'Definición técnica de imagenes'!$A$1:$A$104,0)-1,1,COUNTIF('Definición técnica de imagenes'!$A$3:$A$102,$G$5),5),5,FALSE),'Definición técnica de imagenes'!$F$16),"")</f>
        <v>#VALUE!</v>
      </c>
      <c r="H59" s="13" t="e">
        <f t="shared" ca="1" si="5"/>
        <v>#N/A</v>
      </c>
      <c r="I59" s="13" t="e">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#N/A</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MA_06_02_CO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SolicitudGrafica_MA_06_02_CO.xls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MA_06_02_REC10</v>
      </c>
      <c r="E17" s="100"/>
      <c r="F17" s="101"/>
      <c r="J17" s="22">
        <v>14</v>
      </c>
      <c r="K17" s="22">
        <v>14</v>
      </c>
    </row>
    <row r="18" spans="1:11" ht="79.5" thickBot="1" x14ac:dyDescent="0.3">
      <c r="A18" s="33" t="s">
        <v>48</v>
      </c>
      <c r="B18" s="31"/>
      <c r="C18" s="59" t="s">
        <v>120</v>
      </c>
      <c r="D18" s="91" t="str">
        <f>CONCATENATE("SolicitudGrafica_",D17,".xls")</f>
        <v>SolicitudGrafica_MA_06_02_REC10.xls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Carolina Diaz</cp:lastModifiedBy>
  <dcterms:created xsi:type="dcterms:W3CDTF">2014-07-01T23:43:25Z</dcterms:created>
  <dcterms:modified xsi:type="dcterms:W3CDTF">2016-01-17T13:48:18Z</dcterms:modified>
</cp:coreProperties>
</file>