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planeta\Edicion Recursos\MA_09_05\SOLICITUD GRÁFICA ENVIADA A YEINS\SolicitudGrafica_MA_09_05_CO_REC170\"/>
    </mc:Choice>
  </mc:AlternateContent>
  <workbookProtection lockStructure="1"/>
  <bookViews>
    <workbookView xWindow="0" yWindow="0" windowWidth="16395" windowHeight="53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H12" i="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H27" i="1" l="1"/>
  <c r="F27" i="1"/>
  <c r="G27" i="1" s="1"/>
  <c r="A28" i="1"/>
  <c r="H28" i="1" l="1"/>
  <c r="F28" i="1"/>
  <c r="G28" i="1" s="1"/>
  <c r="A29" i="1"/>
  <c r="H29" i="1" l="1"/>
  <c r="F29" i="1"/>
  <c r="G29" i="1" s="1"/>
  <c r="A30" i="1"/>
  <c r="H30" i="1" l="1"/>
  <c r="F30" i="1"/>
  <c r="G30" i="1" s="1"/>
  <c r="A31" i="1"/>
  <c r="H31" i="1" l="1"/>
  <c r="F31" i="1"/>
  <c r="G31" i="1" s="1"/>
  <c r="A32" i="1"/>
  <c r="H32" i="1" l="1"/>
  <c r="F32" i="1"/>
  <c r="G32" i="1" s="1"/>
  <c r="A33" i="1"/>
  <c r="H33" i="1" l="1"/>
  <c r="F33" i="1"/>
  <c r="G33" i="1" s="1"/>
  <c r="A34" i="1"/>
  <c r="H34" i="1" l="1"/>
  <c r="F34" i="1"/>
  <c r="G34" i="1" s="1"/>
  <c r="A35" i="1"/>
  <c r="H35" i="1" l="1"/>
  <c r="F35" i="1"/>
  <c r="G35" i="1" s="1"/>
  <c r="A36" i="1"/>
  <c r="H36" i="1" l="1"/>
  <c r="F36" i="1"/>
  <c r="G36" i="1" s="1"/>
  <c r="A37" i="1"/>
  <c r="H37" i="1" l="1"/>
  <c r="F37" i="1"/>
  <c r="G37" i="1" s="1"/>
  <c r="A38" i="1"/>
  <c r="H38" i="1" l="1"/>
  <c r="F38" i="1"/>
  <c r="G38" i="1" s="1"/>
  <c r="A39" i="1"/>
  <c r="H39" i="1" l="1"/>
  <c r="F39" i="1"/>
  <c r="G39" i="1" s="1"/>
  <c r="A40" i="1"/>
  <c r="H40" i="1" l="1"/>
  <c r="F40" i="1"/>
  <c r="G40" i="1" s="1"/>
  <c r="A41" i="1"/>
  <c r="H41" i="1" l="1"/>
  <c r="F41" i="1"/>
  <c r="G41" i="1" s="1"/>
  <c r="A42" i="1"/>
  <c r="H42" i="1" l="1"/>
  <c r="F42" i="1"/>
  <c r="G42" i="1" s="1"/>
  <c r="A43" i="1"/>
  <c r="H43" i="1" l="1"/>
  <c r="F43" i="1"/>
  <c r="G43" i="1" s="1"/>
  <c r="A44" i="1"/>
  <c r="H44" i="1" l="1"/>
  <c r="F44" i="1"/>
  <c r="G44" i="1" s="1"/>
  <c r="A45" i="1"/>
  <c r="H45" i="1" l="1"/>
  <c r="F45" i="1"/>
  <c r="G45" i="1" s="1"/>
  <c r="A46" i="1"/>
  <c r="H46" i="1" l="1"/>
  <c r="F46" i="1"/>
  <c r="G46" i="1" s="1"/>
  <c r="A47" i="1"/>
  <c r="H47" i="1" l="1"/>
  <c r="F47" i="1"/>
  <c r="G47" i="1" s="1"/>
  <c r="A48" i="1"/>
  <c r="H48" i="1" l="1"/>
  <c r="F48" i="1"/>
  <c r="G48" i="1" s="1"/>
  <c r="A49" i="1"/>
  <c r="H49" i="1" l="1"/>
  <c r="F49" i="1"/>
  <c r="G49" i="1" s="1"/>
  <c r="A50" i="1"/>
  <c r="F50" i="1" l="1"/>
  <c r="G50" i="1" s="1"/>
  <c r="H50" i="1"/>
  <c r="A51" i="1"/>
  <c r="F51" i="1" l="1"/>
  <c r="G51" i="1" s="1"/>
  <c r="H51" i="1"/>
  <c r="A52" i="1"/>
  <c r="F52" i="1" l="1"/>
  <c r="G52" i="1" s="1"/>
  <c r="H52" i="1"/>
  <c r="A53" i="1"/>
  <c r="F53" i="1" l="1"/>
  <c r="G53" i="1" s="1"/>
  <c r="H53" i="1"/>
  <c r="A54" i="1"/>
  <c r="A55" i="1" l="1"/>
  <c r="A56" i="1" l="1"/>
  <c r="A57" i="1" l="1"/>
  <c r="A58" i="1" l="1"/>
  <c r="A59" i="1" l="1"/>
  <c r="A60" i="1" l="1"/>
  <c r="A61" i="1" l="1"/>
  <c r="A62" i="1" l="1"/>
</calcChain>
</file>

<file path=xl/sharedStrings.xml><?xml version="1.0" encoding="utf-8"?>
<sst xmlns="http://schemas.openxmlformats.org/spreadsheetml/2006/main" count="458" uniqueCount="208">
  <si>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</si>
  <si>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</si>
  <si>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</si>
  <si>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</si>
  <si>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</si>
  <si>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</si>
  <si>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</si>
  <si>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</si>
  <si>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</si>
  <si>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</si>
  <si>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</si>
  <si>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</si>
  <si>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</si>
  <si>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</si>
  <si>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</si>
  <si>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</si>
  <si>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</si>
  <si>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</si>
  <si>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</si>
  <si>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</si>
  <si>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</si>
  <si>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</si>
  <si>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</si>
  <si>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</si>
  <si>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</si>
  <si>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</si>
  <si>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</si>
  <si>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</si>
  <si>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</si>
  <si>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</si>
  <si>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</si>
  <si>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</si>
  <si>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</si>
  <si>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</si>
  <si>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</si>
  <si>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</si>
  <si>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</si>
  <si>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</si>
  <si>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</si>
  <si>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</si>
  <si>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</si>
  <si>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</si>
  <si>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</si>
  <si>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</si>
  <si>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</si>
  <si>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</si>
  <si>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</si>
  <si>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</si>
  <si>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</si>
  <si>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</si>
  <si>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</si>
  <si>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</si>
  <si>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</si>
  <si>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</si>
  <si>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</si>
  <si>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</si>
  <si>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</si>
  <si>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</si>
  <si>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</si>
  <si>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</si>
  <si>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</si>
  <si>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</si>
  <si>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</si>
  <si>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</si>
  <si>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</si>
  <si>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</si>
  <si>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</si>
  <si>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</si>
  <si>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</si>
  <si>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</si>
  <si>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</si>
  <si>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</si>
  <si>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</si>
  <si>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</si>
  <si>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</si>
  <si>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</si>
  <si>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</si>
  <si>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</si>
  <si>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</si>
  <si>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</si>
  <si>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</si>
  <si>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</si>
  <si>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</si>
  <si>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</si>
  <si>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</si>
  <si>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</si>
  <si>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</si>
  <si>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</si>
  <si>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</si>
  <si>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</si>
  <si>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</si>
  <si>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</si>
  <si>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</si>
  <si>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</si>
  <si>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</si>
  <si>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</si>
  <si>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</si>
  <si>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</si>
  <si>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</si>
  <si>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</si>
  <si>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</si>
  <si>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</si>
  <si>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</si>
  <si>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</si>
  <si>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</si>
  <si>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</si>
  <si>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</si>
  <si>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</si>
  <si>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</si>
  <si>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</si>
  <si>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</si>
  <si>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</si>
  <si>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</si>
  <si>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</si>
  <si>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</si>
  <si>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</si>
  <si>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</si>
  <si>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</si>
  <si>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</si>
  <si>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</si>
  <si>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</si>
  <si>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</si>
  <si>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</si>
  <si>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</si>
  <si>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</si>
  <si>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</si>
  <si>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</si>
  <si>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</si>
  <si>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</si>
  <si>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</si>
  <si>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</si>
  <si>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</si>
  <si>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</si>
  <si>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</si>
  <si>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</si>
  <si>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</si>
  <si>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</si>
  <si>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</si>
  <si>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</si>
  <si>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</si>
  <si>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</si>
  <si>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</si>
  <si>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</si>
  <si>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</si>
  <si>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</si>
  <si>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</si>
  <si>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</si>
  <si>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</si>
  <si>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</si>
  <si>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</si>
  <si>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</si>
  <si>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</si>
  <si>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</si>
  <si>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</si>
  <si>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</si>
  <si>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</si>
  <si>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</si>
  <si>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</si>
  <si>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</si>
  <si>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</si>
  <si>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</si>
  <si>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</si>
  <si>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</si>
  <si>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</si>
  <si>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</si>
  <si>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</si>
  <si>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</si>
  <si>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</si>
  <si>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</si>
  <si>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</si>
  <si>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</si>
  <si>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</si>
  <si>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</si>
  <si>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</si>
  <si>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</si>
  <si>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</si>
  <si>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</si>
  <si>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</si>
  <si>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</si>
  <si>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</si>
  <si>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</si>
  <si>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</si>
  <si>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</si>
  <si>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</si>
  <si>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</si>
  <si>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</si>
  <si>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</si>
  <si>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</si>
  <si>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Presnetar la imagen con el contenido que se presneta en el adjunto img_01</t>
  </si>
  <si>
    <t xml:space="preserve">Ubicar de fondo la imagen que se señala como código en shutterstock </t>
  </si>
  <si>
    <t>MA_09_05_REC170</t>
  </si>
  <si>
    <t>Ya está</t>
  </si>
  <si>
    <t>Presnetar la imagen con el contenido que se presneta en el adjunto IMG02</t>
  </si>
  <si>
    <t>Presnetar la imagen con el contenido que se presneta en el adjunto IMG03</t>
  </si>
  <si>
    <t>Presnetar la imagen con el contenido que se presneta en el adjunto IMG04</t>
  </si>
  <si>
    <t>Presnetar la imagen con el contenido que se presneta en el adjunto IMG05</t>
  </si>
  <si>
    <t>Presentar la imagen con el contenido que se presneta en el adjunto IMG07</t>
  </si>
  <si>
    <t>Presentar la imagen con el contenido que se presneta en el adjunto IMG08</t>
  </si>
  <si>
    <t>Presentar la imagen con el contenido que se presneta en el adjunto IMG09</t>
  </si>
  <si>
    <t>Presentar la imagen con el contenido que se presneta en el adjunto IMG10</t>
  </si>
  <si>
    <t>Presentar la imagen con el contenido que se presneta en el adjunto IMG24</t>
  </si>
  <si>
    <t>Presentar la imagen con el contenido que se presneta en el adjunto IMG25</t>
  </si>
  <si>
    <t>Presentar la imagen con el contenido que se presneta en el adjunto IMG26</t>
  </si>
  <si>
    <t>Presentar la imagen con el contenido que se presneta en el adjunto IMG27</t>
  </si>
  <si>
    <t>Presentar la imagen con el contenido que se presneta en el adjunto IMG28</t>
  </si>
  <si>
    <t>Presentar la imagen con el contenido que se presneta en el adjunto IMG29</t>
  </si>
  <si>
    <t>Presentar la imagen con el contenido que se presneta en el adjunto IMG30</t>
  </si>
  <si>
    <t>Presentar la imagen con el contenido que se presneta en el adjunto IMG31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</si>
</sst>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530680</xdr:colOff>
      <xdr:row>23</xdr:row>
      <xdr:rowOff>326571</xdr:rowOff>
    </xdr:from>
    <xdr:to>
      <xdr:col>9</xdr:col>
      <xdr:colOff>2060676</xdr:colOff>
      <xdr:row>23</xdr:row>
      <xdr:rowOff>1843767</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9466" y="9184821"/>
          <a:ext cx="1529996" cy="1517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9</xdr:col>
          <xdr:colOff>435429</xdr:colOff>
          <xdr:row>24</xdr:row>
          <xdr:rowOff>231322</xdr:rowOff>
        </xdr:from>
        <xdr:to>
          <xdr:col>9</xdr:col>
          <xdr:colOff>1949904</xdr:colOff>
          <xdr:row>24</xdr:row>
          <xdr:rowOff>1412422</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462643</xdr:colOff>
          <xdr:row>25</xdr:row>
          <xdr:rowOff>367393</xdr:rowOff>
        </xdr:from>
        <xdr:to>
          <xdr:col>9</xdr:col>
          <xdr:colOff>1796143</xdr:colOff>
          <xdr:row>25</xdr:row>
          <xdr:rowOff>1510393</xdr:rowOff>
        </xdr:to>
        <xdr:sp macro="" textlink="">
          <xdr:nvSpPr>
            <xdr:cNvPr id="2057" name="Object 9" hidden="1">
              <a:extLst>
                <a:ext uri="{63B3BB69-23CF-44E3-9099-C40C66FF867C}">
                  <a14:compatExt spid="_x0000_s20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502227</xdr:colOff>
          <xdr:row>26</xdr:row>
          <xdr:rowOff>242455</xdr:rowOff>
        </xdr:from>
        <xdr:to>
          <xdr:col>9</xdr:col>
          <xdr:colOff>2178627</xdr:colOff>
          <xdr:row>26</xdr:row>
          <xdr:rowOff>1680730</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536864</xdr:colOff>
          <xdr:row>27</xdr:row>
          <xdr:rowOff>415637</xdr:rowOff>
        </xdr:from>
        <xdr:to>
          <xdr:col>9</xdr:col>
          <xdr:colOff>2070389</xdr:colOff>
          <xdr:row>27</xdr:row>
          <xdr:rowOff>1730087</xdr:rowOff>
        </xdr:to>
        <xdr:sp macro="" textlink="">
          <xdr:nvSpPr>
            <xdr:cNvPr id="2059" name="Object 11" hidden="1">
              <a:extLst>
                <a:ext uri="{63B3BB69-23CF-44E3-9099-C40C66FF867C}">
                  <a14:compatExt spid="_x0000_s20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415637</xdr:colOff>
      <xdr:row>31</xdr:row>
      <xdr:rowOff>311727</xdr:rowOff>
    </xdr:from>
    <xdr:to>
      <xdr:col>9</xdr:col>
      <xdr:colOff>2226657</xdr:colOff>
      <xdr:row>31</xdr:row>
      <xdr:rowOff>1816677</xdr:rowOff>
    </xdr:to>
    <xdr:pic>
      <xdr:nvPicPr>
        <xdr:cNvPr id="7" name="Imagen 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14319" y="21041591"/>
          <a:ext cx="1811020" cy="15049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600075</xdr:rowOff>
        </xdr:from>
        <xdr:to>
          <xdr:col>2</xdr:col>
          <xdr:colOff>1276350</xdr:colOff>
          <xdr:row>15</xdr:row>
          <xdr:rowOff>895350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1266825</xdr:colOff>
          <xdr:row>15</xdr:row>
          <xdr:rowOff>600075</xdr:rowOff>
        </xdr:from>
        <xdr:to>
          <xdr:col>3</xdr:col>
          <xdr:colOff>1038225</xdr:colOff>
          <xdr:row>15</xdr:row>
          <xdr:rowOff>895350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600075</xdr:rowOff>
        </xdr:from>
        <xdr:to>
          <xdr:col>4</xdr:col>
          <xdr:colOff>1047750</xdr:colOff>
          <xdr:row>15</xdr:row>
          <xdr:rowOff>895350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600075</xdr:rowOff>
        </xdr:from>
        <xdr:to>
          <xdr:col>5</xdr:col>
          <xdr:colOff>1047750</xdr:colOff>
          <xdr:row>15</xdr:row>
          <xdr:rowOff>895350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9525</xdr:rowOff>
        </xdr:from>
        <xdr:to>
          <xdr:col>2</xdr:col>
          <xdr:colOff>1295400</xdr:colOff>
          <xdr:row>4</xdr:row>
          <xdr:rowOff>295275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1314450</xdr:colOff>
          <xdr:row>4</xdr:row>
          <xdr:rowOff>9525</xdr:rowOff>
        </xdr:from>
        <xdr:to>
          <xdr:col>3</xdr:col>
          <xdr:colOff>1085850</xdr:colOff>
          <xdr:row>4</xdr:row>
          <xdr:rowOff>295275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295275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B1" zoomScale="55" zoomScaleNormal="55" zoomScalePageLayoutView="140" workbookViewId="0">
      <pane ySplit="9" topLeftCell="A38" activePane="bottomLeft" state="frozen"/>
      <selection pane="bottomLeft" activeCell="J38" sqref="J3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9</v>
      </c>
      <c r="D3" s="85"/>
      <c r="F3" s="77">
        <v>42321</v>
      </c>
      <c r="G3" s="78"/>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4"/>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c r="D5" s="87"/>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58.5" customHeight="1" x14ac:dyDescent="0.25">
      <c r="A10" s="12" t="str">
        <f>IF(OR(B10&lt;&gt;"",J10&lt;&gt;""),"IMG01","")</f>
        <v>IMG01</v>
      </c>
      <c r="B10" s="62">
        <v>281294609</v>
      </c>
      <c r="C10" s="20" t="str">
        <f t="shared" ref="C10:C41" si="0">IF(OR(B10&lt;&gt;"",J10&lt;&gt;""),IF($G$4="Recurso",CONCATENATE($G$4," ",$G$5),$G$4),"")</f>
        <v>Recurso M7A</v>
      </c>
      <c r="D10" s="63" t="s">
        <v>187</v>
      </c>
      <c r="E10" s="63" t="s">
        <v>155</v>
      </c>
      <c r="F10" s="13" t="str">
        <f t="shared" ref="F10" ca="1" si="1">IF(OR(B10&lt;&gt;"",J10&lt;&gt;""),CONCATENATE($C$7,"_",$A10,IF($G$4="Cuaderno de Estudio","_small",CONCATENATE(IF(I10="","","n"),IF(LEFT($G$5,1)="F",".jpg",".png")))),"")</f>
        <v>MA_09_05_REC170_IMG01n.png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MA_09_05_REC170_IMG01a.png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t="s">
        <v>191</v>
      </c>
      <c r="O10" s="2" t="str">
        <f>'Definición técnica de imagenes'!A12</f>
        <v>M12D</v>
      </c>
    </row>
    <row r="11" spans="1:16" s="11" customFormat="1" ht="130.5" customHeight="1" x14ac:dyDescent="0.25">
      <c r="A11" s="12" t="str">
        <f t="shared" ref="A11:A18" si="3">IF(OR(B11&lt;&gt;"",J11&lt;&gt;""),CONCATENATE(LEFT(A10,3),IF(MID(A10,4,2)+1&lt;10,CONCATENATE("0",MID(A10,4,2)+1))),"")</f>
        <v>IMG02</v>
      </c>
      <c r="B11" s="62">
        <v>83806438</v>
      </c>
      <c r="C11" s="20" t="str">
        <f t="shared" si="0"/>
        <v>Recurso M7A</v>
      </c>
      <c r="D11" s="63" t="s">
        <v>187</v>
      </c>
      <c r="E11" s="63" t="s">
        <v>67</v>
      </c>
      <c r="F11" s="13" t="str">
        <f t="shared" ref="F11:F74" ca="1" si="4">IF(OR(B11&lt;&gt;"",J11&lt;&gt;""),CONCATENATE($C$7,"_",$A11,IF($G$4="Cuaderno de Estudio","_small",CONCATENATE(IF(I11="","","n"),IF(LEFT($G$5,1)="F",".jpg",".png")))),"")</f>
        <v>MA_09_05_REC170_IMG02.png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192</v>
      </c>
      <c r="K11" s="62" t="s">
        <v>189</v>
      </c>
      <c r="O11" s="2" t="str">
        <f>'Definición técnica de imagenes'!A13</f>
        <v>M101</v>
      </c>
    </row>
    <row r="12" spans="1:16" s="11" customFormat="1" ht="40.5" x14ac:dyDescent="0.25">
      <c r="A12" s="12" t="str">
        <f t="shared" si="3"/>
        <v>IMG03</v>
      </c>
      <c r="B12" s="62">
        <v>83806438</v>
      </c>
      <c r="C12" s="20" t="str">
        <f t="shared" si="0"/>
        <v>Recurso M7A</v>
      </c>
      <c r="D12" s="63" t="s">
        <v>187</v>
      </c>
      <c r="E12" s="63" t="s">
        <v>67</v>
      </c>
      <c r="F12" s="13" t="str">
        <f t="shared" ca="1" si="4"/>
        <v>MA_09_05_REC170_IMG03.png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193</v>
      </c>
      <c r="K12" s="62" t="s">
        <v>189</v>
      </c>
      <c r="O12" s="2" t="str">
        <f>'Definición técnica de imagenes'!A18</f>
        <v>Diaporama F1</v>
      </c>
    </row>
    <row r="13" spans="1:16" s="11" customFormat="1" ht="40.5" x14ac:dyDescent="0.25">
      <c r="A13" s="12" t="str">
        <f t="shared" si="3"/>
        <v>IMG04</v>
      </c>
      <c r="B13" s="62">
        <v>83806438</v>
      </c>
      <c r="C13" s="20" t="str">
        <f t="shared" si="0"/>
        <v>Recurso M7A</v>
      </c>
      <c r="D13" s="63" t="s">
        <v>187</v>
      </c>
      <c r="E13" s="63" t="s">
        <v>67</v>
      </c>
      <c r="F13" s="13" t="str">
        <f t="shared" ca="1" si="4"/>
        <v>MA_09_05_REC170_IMG04.png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194</v>
      </c>
      <c r="K13" s="62" t="s">
        <v>189</v>
      </c>
      <c r="O13" s="2" t="str">
        <f>'Definición técnica de imagenes'!A19</f>
        <v>F4</v>
      </c>
    </row>
    <row r="14" spans="1:16" s="11" customFormat="1" ht="40.5" x14ac:dyDescent="0.25">
      <c r="A14" s="12" t="str">
        <f>IF(OR(K11&lt;&gt;"",J14&lt;&gt;""),CONCATENATE(LEFT(A13,3),IF(MID(A13,4,2)+1&lt;10,CONCATENATE("0",MID(A13,4,2)+1))),"")</f>
        <v>IMG05</v>
      </c>
      <c r="B14" s="62">
        <v>83806438</v>
      </c>
      <c r="C14" s="20" t="str">
        <f>IF(OR(K11&lt;&gt;"",J14&lt;&gt;""),IF($G$4="Recurso",CONCATENATE($G$4," ",$G$5),$G$4),"")</f>
        <v>Recurso M7A</v>
      </c>
      <c r="D14" s="63" t="s">
        <v>187</v>
      </c>
      <c r="E14" s="63" t="s">
        <v>67</v>
      </c>
      <c r="F14" s="13" t="str">
        <f ca="1">IF(OR(K11&lt;&gt;"",J14&lt;&gt;""),CONCATENATE($C$7,"_",$A14,IF($G$4="Cuaderno de Estudio","_small",CONCATENATE(IF(I14="","","n"),IF(LEFT($G$5,1)="F",".jpg",".png")))),"")</f>
        <v>MA_09_05_REC170_IMG05.png</v>
      </c>
      <c r="G14" s="13" t="str">
        <f ca="1">IF($F14&lt;&gt;"",IF($G$4="Recurso",VLOOKUP($E14,OFFSET('Definición técnica de imagenes'!$A$1,MATCH($G$5,'Definición técnica de imagenes'!$A$1:$A$104,0)-1,1,COUNTIF('Definición técnica de imagenes'!$A$3:$A$102,$G$5),5),5,FALSE),'Definición técnica de imagenes'!$F$16),"")</f>
        <v>110 x 110 px</v>
      </c>
      <c r="H14" s="13" t="str">
        <f ca="1">IF(AND(I14&lt;&gt;"",I14&lt;&gt;0),IF(OR(K11&lt;&gt;"",J14&lt;&gt;""),CONCATENATE($C$7,"_",$A14,IF($G$4="Cuaderno de Estudio","_zoom",CONCATENATE("a",IF(LEFT($G$5,1)="F",".jpg",".png")))),""),"")</f>
        <v/>
      </c>
      <c r="I14" s="13" t="str">
        <f ca="1">IF(OR($K11&lt;&gt;"",$J14&lt;&gt;""),IF($G$4="Recurso",IF(VLOOKUP($E14,OFFSET('Definición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195</v>
      </c>
      <c r="K14" s="62" t="s">
        <v>189</v>
      </c>
      <c r="O14" s="2" t="str">
        <f>'Definición técnica de imagenes'!A22</f>
        <v>F6</v>
      </c>
    </row>
    <row r="15" spans="1:16" s="11" customFormat="1" x14ac:dyDescent="0.25">
      <c r="A15" s="12" t="str">
        <f t="shared" si="3"/>
        <v>IMG06</v>
      </c>
      <c r="B15" s="62">
        <v>281294609</v>
      </c>
      <c r="C15" s="20" t="str">
        <f t="shared" si="0"/>
        <v>Recurso M7A</v>
      </c>
      <c r="D15" s="63" t="s">
        <v>187</v>
      </c>
      <c r="E15" s="63" t="s">
        <v>155</v>
      </c>
      <c r="F15" s="13" t="str">
        <f t="shared" ca="1" si="4"/>
        <v>MA_09_05_REC170_IMG06n.png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MA_09_05_REC170_IMG06a.png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c r="K15" s="62" t="s">
        <v>191</v>
      </c>
      <c r="O15" s="2" t="str">
        <f>'Definición técnica de imagenes'!A24</f>
        <v>F6B</v>
      </c>
    </row>
    <row r="16" spans="1:16" s="11" customFormat="1" ht="40.5" x14ac:dyDescent="0.25">
      <c r="A16" s="12" t="str">
        <f>IF(OR(B16&lt;&gt;"",J16&lt;&gt;""),CONCATENATE(LEFT(A15,3),IF(MID(A15,4,2)+1&lt;10,CONCATENATE("0",MID(A15,4,2)+1))),"")</f>
        <v>IMG07</v>
      </c>
      <c r="B16" s="62">
        <v>281294609</v>
      </c>
      <c r="C16" s="20" t="str">
        <f>IF(OR(B16&lt;&gt;"",J16&lt;&gt;""),IF($G$4="Recurso",CONCATENATE($G$4," ",$G$5),$G$4),"")</f>
        <v>Recurso M7A</v>
      </c>
      <c r="D16" s="63" t="s">
        <v>187</v>
      </c>
      <c r="E16" s="63" t="s">
        <v>67</v>
      </c>
      <c r="F16" s="13" t="str">
        <f ca="1">IF(OR(B16&lt;&gt;"",J16&lt;&gt;""),CONCATENATE($C$7,"_",$A16,IF($G$4="Cuaderno de Estudio","_small",CONCATENATE(IF(I16="","","n"),IF(LEFT($G$5,1)="F",".jpg",".png")))),"")</f>
        <v>MA_09_05_REC170_IMG07.png</v>
      </c>
      <c r="G16" s="13" t="str">
        <f ca="1">IF($F16&lt;&gt;"",IF($G$4="Recurso",VLOOKUP($E16,OFFSET('Definición técnica de imagenes'!$A$1,MATCH($G$5,'Definición técnica de imagenes'!$A$1:$A$104,0)-1,1,COUNTIF('Definición técnica de imagenes'!$A$3:$A$102,$G$5),5),5,FALSE),'Definición técnica de imagenes'!$F$16),"")</f>
        <v>110 x 110 px</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196</v>
      </c>
      <c r="K16" s="62" t="s">
        <v>189</v>
      </c>
      <c r="O16" s="2" t="str">
        <f>'Definición técnica de imagenes'!A25</f>
        <v>F7</v>
      </c>
    </row>
    <row r="17" spans="1:15" s="11" customFormat="1" ht="40.5" x14ac:dyDescent="0.25">
      <c r="A17" s="12" t="str">
        <f>IF(OR(B17&lt;&gt;"",J17&lt;&gt;""),CONCATENATE(LEFT(A16,3),IF(MID(A16,4,2)+1&lt;10,CONCATENATE("0",MID(A16,4,2)+1))),"")</f>
        <v>IMG08</v>
      </c>
      <c r="B17" s="62">
        <v>281294609</v>
      </c>
      <c r="C17" s="20" t="str">
        <f>IF(OR(B17&lt;&gt;"",J17&lt;&gt;""),IF($G$4="Recurso",CONCATENATE($G$4," ",$G$5),$G$4),"")</f>
        <v>Recurso M7A</v>
      </c>
      <c r="D17" s="63" t="s">
        <v>187</v>
      </c>
      <c r="E17" s="63" t="s">
        <v>67</v>
      </c>
      <c r="F17" s="13" t="str">
        <f ca="1">IF(OR(B17&lt;&gt;"",J17&lt;&gt;""),CONCATENATE($C$7,"_",$A17,IF($G$4="Cuaderno de Estudio","_small",CONCATENATE(IF(I17="","","n"),IF(LEFT($G$5,1)="F",".jpg",".png")))),"")</f>
        <v>MA_09_05_REC170_IMG08.png</v>
      </c>
      <c r="G17" s="13" t="str">
        <f ca="1">IF($F17&lt;&gt;"",IF($G$4="Recurso",VLOOKUP($E17,OFFSET('Definición técnica de imagenes'!$A$1,MATCH($G$5,'Definición técnica de imagenes'!$A$1:$A$104,0)-1,1,COUNTIF('Definición técnica de imagenes'!$A$3:$A$102,$G$5),5),5,FALSE),'Definición técnica de imagenes'!$F$16),"")</f>
        <v>110 x 110 px</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197</v>
      </c>
      <c r="K17" s="62" t="s">
        <v>189</v>
      </c>
      <c r="O17" s="2" t="str">
        <f>'Definición técnica de imagenes'!A27</f>
        <v>F7B</v>
      </c>
    </row>
    <row r="18" spans="1:15" s="11" customFormat="1" ht="40.5" x14ac:dyDescent="0.25">
      <c r="A18" s="12" t="str">
        <f t="shared" si="3"/>
        <v>IMG09</v>
      </c>
      <c r="B18" s="62">
        <v>281294609</v>
      </c>
      <c r="C18" s="20" t="str">
        <f t="shared" si="0"/>
        <v>Recurso M7A</v>
      </c>
      <c r="D18" s="63" t="s">
        <v>187</v>
      </c>
      <c r="E18" s="63" t="s">
        <v>67</v>
      </c>
      <c r="F18" s="13" t="str">
        <f t="shared" ca="1" si="4"/>
        <v>MA_09_05_REC170_IMG09.png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t="s">
        <v>198</v>
      </c>
      <c r="K18" s="62" t="s">
        <v>189</v>
      </c>
      <c r="O18" s="2" t="str">
        <f>'Definición técnica de imagenes'!A30</f>
        <v>F8</v>
      </c>
    </row>
    <row r="19" spans="1:15" s="11" customFormat="1" ht="27" x14ac:dyDescent="0.3">
      <c r="A19" s="12" t="str">
        <f t="shared" ref="A19:A50" si="6">IF(OR(B19&lt;&gt;"",J19&lt;&gt;""),CONCATENATE(LEFT(A18,3),IF(MID(A18,4,2)+1&lt;10,CONCATENATE("0",MID(A18,4,2)+1),MID(A18,4,2)+1)),"")</f>
        <v>IMG10</v>
      </c>
      <c r="B19" s="62">
        <v>91121318</v>
      </c>
      <c r="C19" s="20" t="str">
        <f t="shared" si="0"/>
        <v>Recurso M7A</v>
      </c>
      <c r="D19" s="63" t="s">
        <v>187</v>
      </c>
      <c r="E19" s="63" t="s">
        <v>67</v>
      </c>
      <c r="F19" s="13" t="str">
        <f t="shared" ca="1" si="4"/>
        <v>MA_09_05_REC170_IMG10.png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t="s">
        <v>199</v>
      </c>
      <c r="K19" s="67" t="s">
        <v>191</v>
      </c>
      <c r="O19" s="2" t="str">
        <f>'Definición técnica de imagenes'!A31</f>
        <v>F10</v>
      </c>
    </row>
    <row r="20" spans="1:15" s="11" customFormat="1" x14ac:dyDescent="0.25">
      <c r="A20" s="12" t="str">
        <f t="shared" si="6"/>
        <v>IMG11</v>
      </c>
      <c r="B20" s="62">
        <v>91121318</v>
      </c>
      <c r="C20" s="20" t="str">
        <f t="shared" si="0"/>
        <v>Recurso M7A</v>
      </c>
      <c r="D20" s="63" t="s">
        <v>187</v>
      </c>
      <c r="E20" s="63" t="s">
        <v>155</v>
      </c>
      <c r="F20" s="13" t="str">
        <f t="shared" ca="1" si="4"/>
        <v>MA_09_05_REC170_IMG11n.png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MA_09_05_REC170_IMG11a.png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c r="K20" s="66" t="s">
        <v>191</v>
      </c>
      <c r="O20" s="2" t="str">
        <f>'Definición técnica de imagenes'!A32</f>
        <v>F10B</v>
      </c>
    </row>
    <row r="21" spans="1:15" s="11" customFormat="1" x14ac:dyDescent="0.25">
      <c r="A21" s="12" t="str">
        <f t="shared" si="6"/>
        <v>IMG12</v>
      </c>
      <c r="B21" s="62">
        <v>91121318</v>
      </c>
      <c r="C21" s="20" t="str">
        <f t="shared" si="0"/>
        <v>Recurso M7A</v>
      </c>
      <c r="D21" s="63" t="s">
        <v>187</v>
      </c>
      <c r="E21" s="63" t="s">
        <v>67</v>
      </c>
      <c r="F21" s="13" t="str">
        <f t="shared" ca="1" si="4"/>
        <v>MA_09_05_REC170_IMG12.png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t="s">
        <v>191</v>
      </c>
      <c r="O21" s="2" t="str">
        <f>'Definición técnica de imagenes'!A33</f>
        <v>F11</v>
      </c>
    </row>
    <row r="22" spans="1:15" s="11" customFormat="1" x14ac:dyDescent="0.25">
      <c r="A22" s="12" t="str">
        <f t="shared" si="6"/>
        <v>IMG13</v>
      </c>
      <c r="B22" s="62">
        <v>91121318</v>
      </c>
      <c r="C22" s="20" t="str">
        <f t="shared" si="0"/>
        <v>Recurso M7A</v>
      </c>
      <c r="D22" s="63" t="s">
        <v>187</v>
      </c>
      <c r="E22" s="63" t="s">
        <v>67</v>
      </c>
      <c r="F22" s="13" t="str">
        <f t="shared" ca="1" si="4"/>
        <v>MA_09_05_REC170_IMG13.png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t="s">
        <v>191</v>
      </c>
      <c r="O22" s="2" t="str">
        <f>'Definición técnica de imagenes'!A34</f>
        <v>F12</v>
      </c>
    </row>
    <row r="23" spans="1:15" s="11" customFormat="1" x14ac:dyDescent="0.25">
      <c r="A23" s="12" t="str">
        <f t="shared" si="6"/>
        <v>IMG14</v>
      </c>
      <c r="B23" s="62">
        <v>281294609</v>
      </c>
      <c r="C23" s="20" t="str">
        <f t="shared" si="0"/>
        <v>Recurso M7A</v>
      </c>
      <c r="D23" s="63" t="s">
        <v>187</v>
      </c>
      <c r="E23" s="63" t="s">
        <v>67</v>
      </c>
      <c r="F23" s="13" t="str">
        <f t="shared" ca="1" si="4"/>
        <v>MA_09_05_REC170_IMG14.png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t="s">
        <v>191</v>
      </c>
      <c r="O23" s="2" t="str">
        <f>'Definición técnica de imagenes'!A35</f>
        <v>F13</v>
      </c>
    </row>
    <row r="24" spans="1:15" s="11" customFormat="1" ht="180.75" customHeight="1" x14ac:dyDescent="0.25">
      <c r="A24" s="12" t="str">
        <f t="shared" si="6"/>
        <v>IMG15</v>
      </c>
      <c r="B24" s="62">
        <v>281294609</v>
      </c>
      <c r="C24" s="20" t="str">
        <f t="shared" si="0"/>
        <v>Recurso M7A</v>
      </c>
      <c r="D24" s="63" t="s">
        <v>187</v>
      </c>
      <c r="E24" s="63" t="s">
        <v>155</v>
      </c>
      <c r="F24" s="13" t="str">
        <f t="shared" ca="1" si="4"/>
        <v>MA_09_05_REC170_IMG15n.png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MA_09_05_REC170_IMG15a.png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133.5" customHeight="1" x14ac:dyDescent="0.25">
      <c r="A25" s="12" t="str">
        <f t="shared" si="6"/>
        <v>IMG16</v>
      </c>
      <c r="B25" s="62">
        <v>281294609</v>
      </c>
      <c r="C25" s="20" t="str">
        <f t="shared" si="0"/>
        <v>Recurso M7A</v>
      </c>
      <c r="D25" s="63" t="s">
        <v>187</v>
      </c>
      <c r="E25" s="63" t="s">
        <v>67</v>
      </c>
      <c r="F25" s="13" t="str">
        <f t="shared" ca="1" si="4"/>
        <v>MA_09_05_REC170_IMG16.png</v>
      </c>
      <c r="G25" s="13" t="str">
        <f ca="1">IF($F25&lt;&gt;"",IF($G$4="Recurso",VLOOKUP($E25,OFFSET('Definición técnica de imagenes'!$A$1,MATCH($G$5,'Definición técnica de imagenes'!$A$1:$A$104,0)-1,1,COUNTIF('Definición técnica de imagenes'!$A$3:$A$102,$G$5),5),5,FALSE),'Definición técnica de imagenes'!$F$16),"")</f>
        <v>110 x 110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c r="K25" s="64"/>
    </row>
    <row r="26" spans="1:15" s="11" customFormat="1" ht="200.25" customHeight="1" x14ac:dyDescent="0.25">
      <c r="A26" s="12" t="str">
        <f t="shared" si="6"/>
        <v>IMG17</v>
      </c>
      <c r="B26" s="62">
        <v>281294609</v>
      </c>
      <c r="C26" s="20" t="str">
        <f t="shared" si="0"/>
        <v>Recurso M7A</v>
      </c>
      <c r="D26" s="63" t="s">
        <v>187</v>
      </c>
      <c r="E26" s="63" t="s">
        <v>67</v>
      </c>
      <c r="F26" s="13" t="str">
        <f t="shared" ca="1" si="4"/>
        <v>MA_09_05_REC170_IMG17.png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c r="K26" s="64"/>
    </row>
    <row r="27" spans="1:15" s="11" customFormat="1" ht="168.75" customHeight="1" x14ac:dyDescent="0.25">
      <c r="A27" s="12" t="str">
        <f t="shared" si="6"/>
        <v>IMG18</v>
      </c>
      <c r="B27" s="62">
        <v>281294609</v>
      </c>
      <c r="C27" s="20" t="str">
        <f t="shared" si="0"/>
        <v>Recurso M7A</v>
      </c>
      <c r="D27" s="63" t="s">
        <v>187</v>
      </c>
      <c r="E27" s="63" t="s">
        <v>67</v>
      </c>
      <c r="F27" s="13" t="str">
        <f t="shared" ca="1" si="4"/>
        <v>MA_09_05_REC170_IMG18.png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c r="K27" s="64"/>
      <c r="O27" s="2"/>
    </row>
    <row r="28" spans="1:15" s="11" customFormat="1" ht="178.5" customHeight="1" x14ac:dyDescent="0.25">
      <c r="A28" s="12" t="str">
        <f t="shared" si="6"/>
        <v>IMG19</v>
      </c>
      <c r="B28" s="62">
        <v>91121318</v>
      </c>
      <c r="C28" s="20" t="str">
        <f t="shared" si="0"/>
        <v>Recurso M7A</v>
      </c>
      <c r="D28" s="63" t="s">
        <v>187</v>
      </c>
      <c r="E28" s="63" t="s">
        <v>67</v>
      </c>
      <c r="F28" s="13" t="str">
        <f t="shared" ca="1" si="4"/>
        <v>MA_09_05_REC170_IMG19.png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c r="K28" s="64"/>
    </row>
    <row r="29" spans="1:15" s="11" customFormat="1" ht="42" customHeight="1" x14ac:dyDescent="0.25">
      <c r="A29" s="12" t="str">
        <f t="shared" si="6"/>
        <v>IMG20</v>
      </c>
      <c r="B29" s="62">
        <v>91121318</v>
      </c>
      <c r="C29" s="20" t="str">
        <f t="shared" si="0"/>
        <v>Recurso M7A</v>
      </c>
      <c r="D29" s="63" t="s">
        <v>187</v>
      </c>
      <c r="E29" s="63" t="s">
        <v>67</v>
      </c>
      <c r="F29" s="13" t="str">
        <f t="shared" ca="1" si="4"/>
        <v>MA_09_05_REC170_IMG20.png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t="s">
        <v>191</v>
      </c>
    </row>
    <row r="30" spans="1:15" s="11" customFormat="1" x14ac:dyDescent="0.25">
      <c r="A30" s="12" t="str">
        <f t="shared" si="6"/>
        <v>IMG21</v>
      </c>
      <c r="B30" s="62">
        <v>91121318</v>
      </c>
      <c r="C30" s="20" t="str">
        <f t="shared" si="0"/>
        <v>Recurso M7A</v>
      </c>
      <c r="D30" s="63" t="s">
        <v>187</v>
      </c>
      <c r="E30" s="63" t="s">
        <v>67</v>
      </c>
      <c r="F30" s="13" t="str">
        <f t="shared" ca="1" si="4"/>
        <v>MA_09_05_REC170_IMG21.png</v>
      </c>
      <c r="G30" s="13" t="str">
        <f ca="1">IF($F30&lt;&gt;"",IF($G$4="Recurso",VLOOKUP($E30,OFFSET('Definición técnica de imagenes'!$A$1,MATCH($G$5,'Definición técnica de imagenes'!$A$1:$A$104,0)-1,1,COUNTIF('Definición técnica de imagenes'!$A$3:$A$102,$G$5),5),5,FALSE),'Definición técnica de imagenes'!$F$16),"")</f>
        <v>110 x 110 px</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t="s">
        <v>191</v>
      </c>
    </row>
    <row r="31" spans="1:15" s="11" customFormat="1" x14ac:dyDescent="0.25">
      <c r="A31" s="12" t="str">
        <f t="shared" si="6"/>
        <v>IMG22</v>
      </c>
      <c r="B31" s="62">
        <v>91121318</v>
      </c>
      <c r="C31" s="20" t="str">
        <f t="shared" si="0"/>
        <v>Recurso M7A</v>
      </c>
      <c r="D31" s="63" t="s">
        <v>187</v>
      </c>
      <c r="E31" s="63" t="s">
        <v>67</v>
      </c>
      <c r="F31" s="13" t="str">
        <f t="shared" ca="1" si="4"/>
        <v>MA_09_05_REC170_IMG22.png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t="s">
        <v>191</v>
      </c>
    </row>
    <row r="32" spans="1:15" s="11" customFormat="1" ht="175.5" customHeight="1" x14ac:dyDescent="0.25">
      <c r="A32" s="12" t="str">
        <f t="shared" si="6"/>
        <v>IMG23</v>
      </c>
      <c r="B32" s="62">
        <v>91121318</v>
      </c>
      <c r="C32" s="20" t="str">
        <f t="shared" si="0"/>
        <v>Recurso M7A</v>
      </c>
      <c r="D32" s="63" t="s">
        <v>187</v>
      </c>
      <c r="E32" s="63" t="s">
        <v>67</v>
      </c>
      <c r="F32" s="13" t="str">
        <f t="shared" ca="1" si="4"/>
        <v>MA_09_05_REC170_IMG23.png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2"/>
    </row>
    <row r="33" spans="1:15" s="11" customFormat="1" ht="39.75" customHeight="1" x14ac:dyDescent="0.25">
      <c r="A33" s="12" t="str">
        <f t="shared" si="6"/>
        <v>IMG24</v>
      </c>
      <c r="B33" s="62">
        <v>281294609</v>
      </c>
      <c r="C33" s="20" t="str">
        <f t="shared" si="0"/>
        <v>Recurso M7A</v>
      </c>
      <c r="D33" s="63" t="s">
        <v>187</v>
      </c>
      <c r="E33" s="63" t="s">
        <v>67</v>
      </c>
      <c r="F33" s="13" t="str">
        <f t="shared" ca="1" si="4"/>
        <v>MA_09_05_REC170_IMG24.png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200</v>
      </c>
      <c r="K33" s="64"/>
    </row>
    <row r="34" spans="1:15" s="11" customFormat="1" ht="27" x14ac:dyDescent="0.25">
      <c r="A34" s="12" t="str">
        <f t="shared" si="6"/>
        <v>IMG25</v>
      </c>
      <c r="B34" s="62">
        <v>281294609</v>
      </c>
      <c r="C34" s="20" t="str">
        <f t="shared" si="0"/>
        <v>Recurso M7A</v>
      </c>
      <c r="D34" s="63" t="s">
        <v>187</v>
      </c>
      <c r="E34" s="63" t="s">
        <v>67</v>
      </c>
      <c r="F34" s="13" t="str">
        <f t="shared" ca="1" si="4"/>
        <v>MA_09_05_REC170_IMG25.png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201</v>
      </c>
      <c r="K34" s="64"/>
      <c r="O34" s="2"/>
    </row>
    <row r="35" spans="1:15" s="11" customFormat="1" ht="27" x14ac:dyDescent="0.25">
      <c r="A35" s="12" t="str">
        <f t="shared" si="6"/>
        <v>IMG26</v>
      </c>
      <c r="B35" s="62">
        <v>281294609</v>
      </c>
      <c r="C35" s="20" t="str">
        <f t="shared" si="0"/>
        <v>Recurso M7A</v>
      </c>
      <c r="D35" s="63" t="s">
        <v>187</v>
      </c>
      <c r="E35" s="63" t="s">
        <v>67</v>
      </c>
      <c r="F35" s="13" t="str">
        <f t="shared" ca="1" si="4"/>
        <v>MA_09_05_REC170_IMG26.png</v>
      </c>
      <c r="G35" s="13" t="str">
        <f ca="1">IF($F35&lt;&gt;"",IF($G$4="Recurso",VLOOKUP($E35,OFFSET('Definición técnica de imagenes'!$A$1,MATCH($G$5,'Definición técnica de imagenes'!$A$1:$A$104,0)-1,1,COUNTIF('Definición técnica de imagenes'!$A$3:$A$102,$G$5),5),5,FALSE),'Definición técnica de imagenes'!$F$16),"")</f>
        <v>110 x 110 px</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t="s">
        <v>202</v>
      </c>
      <c r="K35" s="65"/>
      <c r="O35" s="2"/>
    </row>
    <row r="36" spans="1:15" s="11" customFormat="1" ht="27" x14ac:dyDescent="0.25">
      <c r="A36" s="12" t="str">
        <f t="shared" si="6"/>
        <v>IMG27</v>
      </c>
      <c r="B36" s="62">
        <v>281294609</v>
      </c>
      <c r="C36" s="20" t="str">
        <f t="shared" si="0"/>
        <v>Recurso M7A</v>
      </c>
      <c r="D36" s="63" t="s">
        <v>187</v>
      </c>
      <c r="E36" s="63" t="s">
        <v>67</v>
      </c>
      <c r="F36" s="13" t="str">
        <f t="shared" ca="1" si="4"/>
        <v>MA_09_05_REC170_IMG27.png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203</v>
      </c>
      <c r="K36" s="65"/>
      <c r="O36" s="2"/>
    </row>
    <row r="37" spans="1:15" s="11" customFormat="1" ht="27" x14ac:dyDescent="0.25">
      <c r="A37" s="12" t="str">
        <f t="shared" si="6"/>
        <v>IMG28</v>
      </c>
      <c r="B37" s="62">
        <v>83806438</v>
      </c>
      <c r="C37" s="20" t="str">
        <f t="shared" si="0"/>
        <v>Recurso M7A</v>
      </c>
      <c r="D37" s="63" t="s">
        <v>187</v>
      </c>
      <c r="E37" s="63" t="s">
        <v>67</v>
      </c>
      <c r="F37" s="13" t="str">
        <f t="shared" ca="1" si="4"/>
        <v>MA_09_05_REC170_IMG28.png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204</v>
      </c>
      <c r="K37" s="62"/>
    </row>
    <row r="38" spans="1:15" s="11" customFormat="1" ht="27" x14ac:dyDescent="0.25">
      <c r="A38" s="12" t="str">
        <f t="shared" si="6"/>
        <v>IMG29</v>
      </c>
      <c r="B38" s="62">
        <v>83806438</v>
      </c>
      <c r="C38" s="20" t="str">
        <f t="shared" si="0"/>
        <v>Recurso M7A</v>
      </c>
      <c r="D38" s="63" t="s">
        <v>187</v>
      </c>
      <c r="E38" s="63" t="s">
        <v>67</v>
      </c>
      <c r="F38" s="13" t="str">
        <f t="shared" ca="1" si="4"/>
        <v>MA_09_05_REC170_IMG29.png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205</v>
      </c>
      <c r="K38" s="62"/>
    </row>
    <row r="39" spans="1:15" s="11" customFormat="1" ht="27" x14ac:dyDescent="0.25">
      <c r="A39" s="12" t="str">
        <f t="shared" si="6"/>
        <v>IMG30</v>
      </c>
      <c r="B39" s="62">
        <v>83806438</v>
      </c>
      <c r="C39" s="20" t="str">
        <f t="shared" si="0"/>
        <v>Recurso M7A</v>
      </c>
      <c r="D39" s="63" t="s">
        <v>187</v>
      </c>
      <c r="E39" s="63" t="s">
        <v>67</v>
      </c>
      <c r="F39" s="13" t="str">
        <f t="shared" ca="1" si="4"/>
        <v>MA_09_05_REC170_IMG30.png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206</v>
      </c>
      <c r="K39" s="62"/>
    </row>
    <row r="40" spans="1:15" s="11" customFormat="1" ht="27" x14ac:dyDescent="0.25">
      <c r="A40" s="12" t="str">
        <f t="shared" si="6"/>
        <v>IMG31</v>
      </c>
      <c r="B40" s="62">
        <v>83806438</v>
      </c>
      <c r="C40" s="20" t="str">
        <f t="shared" si="0"/>
        <v>Recurso M7A</v>
      </c>
      <c r="D40" s="63" t="s">
        <v>187</v>
      </c>
      <c r="E40" s="63" t="s">
        <v>67</v>
      </c>
      <c r="F40" s="13" t="str">
        <f t="shared" ca="1" si="4"/>
        <v>MA_09_05_REC170_IMG31.png</v>
      </c>
      <c r="G40" s="13" t="str">
        <f ca="1">IF($F40&lt;&gt;"",IF($G$4="Recurso",VLOOKUP($E40,OFFSET('Definición técnica de imagenes'!$A$1,MATCH($G$5,'Definición técnica de imagenes'!$A$1:$A$104,0)-1,1,COUNTIF('Definición técnica de imagenes'!$A$3:$A$102,$G$5),5),5,FALSE),'Definición técnica de imagenes'!$F$16),"")</f>
        <v>110 x 110 px</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t="s">
        <v>207</v>
      </c>
      <c r="K40" s="62"/>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2"/>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2"/>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2"/>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2"/>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oleObject progId="PBrush" shapeId="2056" r:id="rId4"/>
    <oleObject progId="PBrush" shapeId="2057" r:id="rId6"/>
    <mc:AlternateContent xmlns:mc="http://schemas.openxmlformats.org/markup-compatibility/2006">
      <mc:Choice Requires="x14">
        <oleObject progId="PBrush" shapeId="2058" r:id="rId8">
          <objectPr defaultSize="0" autoPict="0" r:id="rId9">
            <anchor moveWithCells="1" sizeWithCells="1">
              <from>
                <xdr:col>9</xdr:col>
                <xdr:colOff>504825</xdr:colOff>
                <xdr:row>26</xdr:row>
                <xdr:rowOff>238125</xdr:rowOff>
              </from>
              <to>
                <xdr:col>9</xdr:col>
                <xdr:colOff>2181225</xdr:colOff>
                <xdr:row>26</xdr:row>
                <xdr:rowOff>1676400</xdr:rowOff>
              </to>
            </anchor>
          </objectPr>
        </oleObject>
      </mc:Choice>
      <mc:Fallback>
        <oleObject progId="PBrush" shapeId="2058" r:id="rId8"/>
      </mc:Fallback>
    </mc:AlternateContent>
    <mc:AlternateContent xmlns:mc="http://schemas.openxmlformats.org/markup-compatibility/2006">
      <mc:Choice Requires="x14">
        <oleObject progId="PBrush" shapeId="2059" r:id="rId10">
          <objectPr defaultSize="0" autoPict="0" r:id="rId11">
            <anchor moveWithCells="1" sizeWithCells="1">
              <from>
                <xdr:col>9</xdr:col>
                <xdr:colOff>533400</xdr:colOff>
                <xdr:row>27</xdr:row>
                <xdr:rowOff>419100</xdr:rowOff>
              </from>
              <to>
                <xdr:col>9</xdr:col>
                <xdr:colOff>2066925</xdr:colOff>
                <xdr:row>27</xdr:row>
                <xdr:rowOff>1733550</xdr:rowOff>
              </to>
            </anchor>
          </objectPr>
        </oleObject>
      </mc:Choice>
      <mc:Fallback>
        <oleObject progId="PBrush" shapeId="2059" r:id="rId1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600075</xdr:rowOff>
                  </from>
                  <to>
                    <xdr:col>2</xdr:col>
                    <xdr:colOff>1276350</xdr:colOff>
                    <xdr:row>15</xdr:row>
                    <xdr:rowOff>895350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1266825</xdr:colOff>
                    <xdr:row>15</xdr:row>
                    <xdr:rowOff>600075</xdr:rowOff>
                  </from>
                  <to>
                    <xdr:col>3</xdr:col>
                    <xdr:colOff>1038225</xdr:colOff>
                    <xdr:row>15</xdr:row>
                    <xdr:rowOff>895350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600075</xdr:rowOff>
                  </from>
                  <to>
                    <xdr:col>4</xdr:col>
                    <xdr:colOff>1047750</xdr:colOff>
                    <xdr:row>15</xdr:row>
                    <xdr:rowOff>895350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600075</xdr:rowOff>
                  </from>
                  <to>
                    <xdr:col>5</xdr:col>
                    <xdr:colOff>1047750</xdr:colOff>
                    <xdr:row>15</xdr:row>
                    <xdr:rowOff>895350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9525</xdr:rowOff>
                  </from>
                  <to>
                    <xdr:col>2</xdr:col>
                    <xdr:colOff>1295400</xdr:colOff>
                    <xdr:row>4</xdr:row>
                    <xdr:rowOff>295275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1314450</xdr:colOff>
                    <xdr:row>4</xdr:row>
                    <xdr:rowOff>9525</xdr:rowOff>
                  </from>
                  <to>
                    <xdr:col>3</xdr:col>
                    <xdr:colOff>1085850</xdr:colOff>
                    <xdr:row>4</xdr:row>
                    <xdr:rowOff>295275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295275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2015-12-21T01:26:28Z</dcterms:modified>
</cp:coreProperties>
</file>