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<sst xmlns="http://schemas.openxmlformats.org/spreadsheetml/2006/main" count="386" uniqueCount="192">
  <si>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</si>
  <si>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</si>
  <si>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</si>
  <si>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</si>
  <si>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</si>
  <si>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</si>
  <si>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</si>
  <si>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</si>
  <si>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</si>
  <si>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</si>
  <si>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</si>
  <si>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</si>
  <si>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</si>
  <si>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</si>
  <si>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</si>
  <si>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</si>
  <si>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</si>
  <si>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</si>
  <si>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</si>
  <si>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</si>
  <si>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</si>
  <si>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</si>
  <si>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</si>
  <si>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</si>
  <si>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</si>
  <si>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</si>
  <si>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</si>
  <si>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</si>
  <si>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</si>
  <si>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</si>
  <si>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</si>
  <si>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</si>
  <si>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</si>
  <si>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</si>
  <si>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</si>
  <si>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</si>
  <si>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</si>
  <si>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</si>
  <si>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</si>
  <si>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</si>
  <si>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</si>
  <si>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</si>
  <si>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</si>
  <si>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</si>
  <si>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</si>
  <si>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</si>
  <si>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</si>
  <si>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</si>
  <si>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</si>
  <si>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</si>
  <si>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</si>
  <si>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</si>
  <si>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</si>
  <si>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</si>
  <si>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</si>
  <si>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</si>
  <si>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</si>
  <si>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</si>
  <si>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</si>
  <si>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</si>
  <si>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</si>
  <si>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</si>
  <si>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</si>
  <si>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</si>
  <si>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</si>
  <si>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</si>
  <si>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</si>
  <si>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</si>
  <si>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</si>
  <si>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</si>
  <si>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</si>
  <si>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</si>
  <si>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</si>
  <si>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</si>
  <si>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</si>
  <si>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</si>
  <si>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</si>
  <si>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</si>
  <si>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</si>
  <si>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</si>
  <si>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</si>
  <si>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</si>
  <si>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</si>
  <si>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</si>
  <si>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</si>
  <si>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</si>
  <si>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</si>
  <si>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</si>
  <si>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</si>
  <si>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</si>
  <si>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</si>
  <si>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</si>
  <si>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</si>
  <si>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</si>
  <si>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</si>
  <si>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</si>
  <si>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</si>
  <si>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</si>
  <si>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</si>
  <si>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</si>
  <si>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</si>
  <si>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</si>
  <si>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</si>
  <si>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</si>
  <si>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</si>
  <si>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</si>
  <si>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</si>
  <si>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</si>
  <si>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</si>
  <si>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</si>
  <si>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</si>
  <si>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</si>
  <si>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</si>
  <si>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</si>
  <si>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</si>
  <si>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</si>
  <si>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</si>
  <si>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</si>
  <si>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</si>
  <si>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</si>
  <si>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</si>
  <si>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</si>
  <si>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</si>
  <si>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</si>
  <si>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</si>
  <si>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</si>
  <si>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</si>
  <si>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</si>
  <si>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</si>
  <si>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</si>
  <si>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</si>
  <si>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</si>
  <si>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</si>
  <si>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</si>
  <si>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</si>
  <si>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</si>
  <si>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</si>
  <si>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</si>
  <si>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</si>
  <si>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</si>
  <si>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</si>
  <si>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</si>
  <si>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</si>
  <si>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</si>
  <si>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</si>
  <si>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</si>
  <si>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</si>
  <si>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</si>
  <si>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</si>
  <si>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</si>
  <si>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</si>
  <si>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</si>
  <si>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</si>
  <si>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</si>
  <si>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</si>
  <si>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</si>
  <si>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</si>
  <si>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</si>
  <si>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</si>
  <si>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</si>
  <si>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</si>
  <si>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</si>
  <si>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</si>
  <si>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</si>
  <si>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</si>
  <si>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</si>
  <si>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</si>
  <si>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</si>
  <si>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</si>
  <si>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</si>
  <si>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</si>
  <si>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</si>
  <si>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</si>
  <si>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</si>
  <si>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</si>
  <si>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</si>
  <si>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</si>
  <si>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</si>
  <si>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</si>
  <si>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</si>
  <si>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</si>
  <si>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</si>
  <si>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</si>
  <si>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</si>
  <si>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</si>
  <si>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</si>
  <si>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</si>
  <si>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</si>
  <si>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Fin de unidad</t>
  </si>
  <si>
    <t>MA_07_09_REC250</t>
  </si>
  <si>
    <t> 20539940</t>
  </si>
  <si>
    <t>Cortar la imagen de tal forma que la secuencia inicie en el cubo cuyo número es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</si>
</sst>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17" sqref="J17"/>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7</v>
      </c>
      <c r="D3" s="87"/>
      <c r="F3" s="79">
        <v>42402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103495877</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MA_07_09_REC250_IMG01n.png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7" si="3">IF(OR(B11&lt;&gt;"",J11&lt;&gt;""),CONCATENATE(LEFT(A10,3),IF(MID(A10,4,2)+1&lt;10,CONCATENATE("0",MID(A10,4,2)+1))),"")</f>
        <v>IMG02</v>
      </c>
      <c r="B11" s="62">
        <v>119972698</v>
      </c>
      <c r="C11" s="20" t="str">
        <f t="shared" si="0"/>
        <v>Recurso M5A</v>
      </c>
      <c r="D11" s="63" t="s">
        <v>187</v>
      </c>
      <c r="E11" s="63" t="s">
        <v>155</v>
      </c>
      <c r="F11" s="13" t="str">
        <f t="shared" ca="1" si="1"/>
        <v>MA_07_09_REC250_IMG02n.png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t="s">
        <v>190</v>
      </c>
      <c r="C12" s="20" t="str">
        <f t="shared" si="0"/>
        <v>Recurso M5A</v>
      </c>
      <c r="D12" s="63" t="s">
        <v>187</v>
      </c>
      <c r="E12" s="63" t="s">
        <v>155</v>
      </c>
      <c r="F12" s="13" t="str">
        <f t="shared" ca="1" si="1"/>
        <v>MA_07_09_REC250_IMG03n.png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MA_07_09_REC250_IMG03a.png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201808244</v>
      </c>
      <c r="C13" s="20" t="str">
        <f t="shared" si="0"/>
        <v>Recurso M5A</v>
      </c>
      <c r="D13" s="63" t="s">
        <v>187</v>
      </c>
      <c r="E13" s="63" t="s">
        <v>155</v>
      </c>
      <c r="F13" s="13" t="str">
        <f t="shared" ca="1" si="1"/>
        <v>MA_07_09_REC250_IMG04n.png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MA_07_09_REC250_IMG04a.png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IF(OR(B17&lt;&gt;"",J14&lt;&gt;""),CONCATENATE(LEFT(A13,3),IF(MID(A13,4,2)+1&lt;10,CONCATENATE("0",MID(A13,4,2)+1))),"")</f>
        <v>IMG05</v>
      </c>
      <c r="B14" s="108">
        <v>109731452</v>
      </c>
      <c r="C14" s="20" t="str">
        <f>IF(OR(B17&lt;&gt;"",J14&lt;&gt;""),IF($G$4="Recurso",CONCATENATE($G$4," ",$G$5),$G$4),"")</f>
        <v>Recurso M5A</v>
      </c>
      <c r="D14" s="63" t="s">
        <v>187</v>
      </c>
      <c r="E14" s="63" t="s">
        <v>155</v>
      </c>
      <c r="F14" s="13" t="str">
        <f ca="1">IF(OR(B17&lt;&gt;"",J14&lt;&gt;""),CONCATENATE($C$7,"_",$A14,IF($G$4="Cuaderno de Estudio","_small",CONCATENATE(IF(I14="","","n"),IF(LEFT($G$5,1)="F",".jpg",".png")))),"")</f>
        <v>MA_07_09_REC250_IMG05n.png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ca="1">IF(AND(I14&lt;&gt;"",I14&lt;&gt;0),IF(OR(B17&lt;&gt;"",J14&lt;&gt;""),CONCATENATE($C$7,"_",$A14,IF($G$4="Cuaderno de Estudio","_zoom",CONCATENATE("a",IF(LEFT($G$5,1)="F",".jpg",".png")))),""),"")</f>
        <v>MA_07_09_REC250_IMG05a.png</v>
      </c>
      <c r="I14" s="13" t="str">
        <f ca="1">IF(OR($B17&lt;&gt;"",$J14&lt;&gt;""),IF($G$4="Recurso",IF(VLOOKUP($E14,OFFSET('Definición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IMG06</v>
      </c>
      <c r="B15" s="62">
        <v>130656305</v>
      </c>
      <c r="C15" s="20" t="str">
        <f t="shared" si="0"/>
        <v>Recurso M5A</v>
      </c>
      <c r="D15" s="63" t="s">
        <v>187</v>
      </c>
      <c r="E15" s="63" t="s">
        <v>155</v>
      </c>
      <c r="F15" s="13" t="str">
        <f t="shared" ca="1" si="1"/>
        <v>MA_07_09_REC250_IMG06n.png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MA_07_09_REC250_IMG06a.png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c r="O15" s="2" t="str">
        <f>'Definición técnica de imagenes'!A24</f>
        <v>F6B</v>
      </c>
    </row>
    <row r="16" spans="1:16" s="11" customFormat="1" ht="13.8" x14ac:dyDescent="0.3">
      <c r="A16" s="12" t="str">
        <f t="shared" si="3"/>
        <v>IMG07</v>
      </c>
      <c r="B16" s="62">
        <v>127539356</v>
      </c>
      <c r="C16" s="20" t="str">
        <f t="shared" si="0"/>
        <v>Recurso M5A</v>
      </c>
      <c r="D16" s="63" t="s">
        <v>187</v>
      </c>
      <c r="E16" s="63" t="s">
        <v>155</v>
      </c>
      <c r="F16" s="13" t="str">
        <f t="shared" ca="1" si="1"/>
        <v>MA_07_09_REC250_IMG07n.png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MA_07_09_REC250_IMG07a.png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c r="K16" s="67"/>
      <c r="O16" s="2" t="str">
        <f>'Definición técnica de imagenes'!A25</f>
        <v>F7</v>
      </c>
    </row>
    <row r="17" spans="1:15" s="11" customFormat="1" ht="30.6" customHeight="1" x14ac:dyDescent="0.25">
      <c r="A17" s="12" t="e">
        <f>IF(OR(#REF!&lt;&gt;"",J17&lt;&gt;""),CONCATENATE(LEFT(A16,3),IF(MID(A16,4,2)+1&lt;10,CONCATENATE("0",MID(A16,4,2)+1))),"")</f>
        <v>#REF!</v>
      </c>
      <c r="B17" s="62">
        <v>299381816</v>
      </c>
      <c r="C17" s="20" t="e">
        <f>IF(OR(#REF!&lt;&gt;"",J17&lt;&gt;""),IF($G$4="Recurso",CONCATENATE($G$4," ",$G$5),$G$4),"")</f>
        <v>#REF!</v>
      </c>
      <c r="D17" s="63" t="s">
        <v>187</v>
      </c>
      <c r="E17" s="63" t="s">
        <v>155</v>
      </c>
      <c r="F17" s="13" t="e">
        <f>IF(OR(#REF!&lt;&gt;"",J17&lt;&gt;""),CONCATENATE($C$7,"_",$A17,IF($G$4="Cuaderno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e">
        <f ca="1">IF(AND(I17&lt;&gt;"",I17&lt;&gt;0),IF(OR(#REF!&lt;&gt;"",J17&lt;&gt;""),CONCATENATE($C$7,"_",$A17,IF($G$4="Cuaderno de Estudio","_zoom",CONCATENATE("a",IF(LEFT($G$5,1)="F",".jpg",".png")))),""),"")</f>
        <v>#REF!</v>
      </c>
      <c r="I17" s="13" t="e">
        <f ca="1">IF(OR(#REF!&lt;&gt;"",$J17&lt;&gt;""),IF($G$4="Recurso",IF(VLOOKUP($E17,OFFSET('Definición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#REF!</v>
      </c>
      <c r="J17" s="63" t="s">
        <v>191</v>
      </c>
      <c r="K17" s="66"/>
      <c r="O17" s="2" t="str">
        <f>'Definición técnica de imagenes'!A27</f>
        <v>F7B</v>
      </c>
    </row>
    <row r="18" spans="1:15" s="11" customFormat="1" ht="39.6" x14ac:dyDescent="0.25">
      <c r="A18" s="12" t="e">
        <f t="shared" ref="A18" si="4">IF(OR(B18&lt;&gt;"",J18&lt;&gt;""),CONCATENATE(LEFT(A17,3),IF(MID(A17,4,2)+1&lt;10,CONCATENATE("0",MID(A17,4,2)+1))),"")</f>
        <v>#REF!</v>
      </c>
      <c r="B18" s="62">
        <v>299381816</v>
      </c>
      <c r="C18" s="20" t="str">
        <f t="shared" ref="C18:C41" si="5">IF(OR(B18&lt;&gt;"",J18&lt;&gt;""),IF($G$4="Recurso",CONCATENATE($G$4," ",$G$5),$G$4),"")</f>
        <v>Recurso M5A</v>
      </c>
      <c r="D18" s="63" t="s">
        <v>187</v>
      </c>
      <c r="E18" s="63" t="s">
        <v>155</v>
      </c>
      <c r="F18" s="13" t="e">
        <f t="shared" ref="F18:F74" ca="1" si="6">IF(OR(B18&lt;&gt;"",J18&lt;&gt;""),CONCATENATE($C$7,"_",$A18,IF($G$4="Cuaderno de Estudio","_small",CONCATENATE(IF(I18="","","n"),IF(LEFT($G$5,1)="F",".jpg",".png")))),"")</f>
        <v>#REF!</v>
      </c>
      <c r="G18" s="13" t="e">
        <f ca="1">IF($F18&lt;&gt;"",IF($G$4="Recurso",VLOOKUP($E18,OFFSET('Definición técnica de imagenes'!$A$1,MATCH($G$5,'Definición técnica de imagenes'!$A$1:$A$104,0)-1,1,COUNTIF('Definición técnica de imagenes'!$A$3:$A$102,$G$5),5),5,FALSE),'Definición técnica de imagenes'!$F$16),"")</f>
        <v>#REF!</v>
      </c>
      <c r="H18" s="13" t="e">
        <f t="shared" ref="H18:H74" ca="1" si="7">IF(AND(I18&lt;&gt;"",I18&lt;&gt;0),IF(OR(B18&lt;&gt;"",J18&lt;&gt;""),CONCATENATE($C$7,"_",$A18,IF($G$4="Cuaderno de Estudio","_zoom",CONCATENATE("a",IF(LEFT($G$5,1)="F",".jpg",".png")))),""),"")</f>
        <v>#REF!</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191</v>
      </c>
      <c r="K18" s="66"/>
      <c r="O18" s="2" t="str">
        <f>'Definición técnica de imagenes'!A30</f>
        <v>F8</v>
      </c>
    </row>
    <row r="19" spans="1:15" s="11" customFormat="1" ht="13.8" x14ac:dyDescent="0.3">
      <c r="A19" s="12" t="e">
        <f t="shared" ref="A19:A50" si="8">IF(OR(B19&lt;&gt;"",J19&lt;&gt;""),CONCATENATE(LEFT(A18,3),IF(MID(A18,4,2)+1&lt;10,CONCATENATE("0",MID(A18,4,2)+1),MID(A18,4,2)+1)),"")</f>
        <v>#REF!</v>
      </c>
      <c r="B19" s="62">
        <v>70874365</v>
      </c>
      <c r="C19" s="20" t="str">
        <f t="shared" si="5"/>
        <v>Recurso M5A</v>
      </c>
      <c r="D19" s="63" t="s">
        <v>187</v>
      </c>
      <c r="E19" s="63" t="s">
        <v>155</v>
      </c>
      <c r="F19" s="13" t="e">
        <f t="shared" ca="1" si="6"/>
        <v>#REF!</v>
      </c>
      <c r="G19" s="13" t="e">
        <f ca="1">IF($F19&lt;&gt;"",IF($G$4="Recurso",VLOOKUP($E19,OFFSET('Definición técnica de imagenes'!$A$1,MATCH($G$5,'Definición técnica de imagenes'!$A$1:$A$104,0)-1,1,COUNTIF('Definición técnica de imagenes'!$A$3:$A$102,$G$5),5),5,FALSE),'Definición técnica de imagenes'!$F$16),"")</f>
        <v>#REF!</v>
      </c>
      <c r="H19" s="13" t="e">
        <f t="shared" ca="1" si="7"/>
        <v>#REF!</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2016-02-03T09:11:00Z</dcterms:modified>
</cp:coreProperties>
</file>