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Pahola\Desktop\Aula- Planeta\MA_11_01-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904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A10" i="1"/>
  <c r="A11" i="1"/>
  <c r="A12" i="1"/>
  <c r="A13" i="1"/>
  <c r="A14" i="1"/>
  <c r="A15" i="1"/>
  <c r="A16" i="1"/>
  <c r="A17" i="1"/>
  <c r="H17" i="1"/>
  <c r="I18" i="1"/>
  <c r="H18" i="1"/>
  <c r="I19" i="1"/>
  <c r="H19" i="1"/>
  <c r="I20" i="1"/>
  <c r="H20" i="1"/>
  <c r="I21" i="1"/>
  <c r="H21" i="1"/>
  <c r="I22" i="1"/>
  <c r="H22" i="1"/>
  <c r="I23" i="1"/>
  <c r="I24" i="1"/>
  <c r="A18" i="1"/>
  <c r="A19" i="1"/>
  <c r="A20" i="1"/>
  <c r="A21" i="1"/>
  <c r="A22" i="1"/>
  <c r="A23" i="1"/>
  <c r="A24" i="1"/>
  <c r="H24" i="1"/>
  <c r="I25" i="1"/>
  <c r="H25" i="1"/>
  <c r="I26" i="1"/>
  <c r="H26" i="1"/>
  <c r="I27" i="1"/>
  <c r="H27" i="1"/>
  <c r="I28" i="1"/>
  <c r="H28" i="1"/>
  <c r="I29" i="1"/>
  <c r="H29" i="1"/>
  <c r="I30" i="1"/>
  <c r="H30" i="1"/>
  <c r="I31" i="1"/>
  <c r="I32" i="1"/>
  <c r="H32" i="1"/>
  <c r="I33" i="1"/>
  <c r="H33" i="1"/>
  <c r="I34" i="1"/>
  <c r="H34" i="1"/>
  <c r="I35" i="1"/>
  <c r="H35" i="1"/>
  <c r="I36" i="1"/>
  <c r="H36" i="1"/>
  <c r="I37" i="1"/>
  <c r="H37" i="1"/>
  <c r="I38" i="1"/>
  <c r="A38" i="1"/>
  <c r="H38" i="1"/>
  <c r="I39" i="1"/>
  <c r="H39" i="1"/>
  <c r="I40" i="1"/>
  <c r="H40" i="1"/>
  <c r="I41" i="1"/>
  <c r="H41" i="1"/>
  <c r="I42" i="1"/>
  <c r="H42" i="1"/>
  <c r="I43" i="1"/>
  <c r="H43" i="1"/>
  <c r="I44" i="1"/>
  <c r="H44" i="1"/>
  <c r="I45" i="1"/>
  <c r="A45" i="1"/>
  <c r="H45" i="1"/>
  <c r="I46" i="1"/>
  <c r="H46" i="1"/>
  <c r="I47" i="1"/>
  <c r="H47" i="1"/>
  <c r="I48" i="1"/>
  <c r="H48" i="1"/>
  <c r="I49" i="1"/>
  <c r="H49" i="1"/>
  <c r="I50" i="1"/>
  <c r="H50" i="1"/>
  <c r="I51" i="1"/>
  <c r="H51" i="1"/>
  <c r="I52" i="1"/>
  <c r="A46" i="1"/>
  <c r="A47" i="1"/>
  <c r="A48" i="1"/>
  <c r="A49" i="1"/>
  <c r="A50" i="1"/>
  <c r="A51" i="1"/>
  <c r="A52" i="1"/>
  <c r="H52" i="1"/>
  <c r="I53" i="1"/>
  <c r="H53" i="1"/>
  <c r="A53" i="1"/>
  <c r="F53" i="1"/>
  <c r="G53" i="1"/>
  <c r="I54" i="1"/>
  <c r="H54" i="1"/>
  <c r="A54" i="1"/>
  <c r="F54" i="1"/>
  <c r="G54" i="1"/>
  <c r="I55" i="1"/>
  <c r="H55" i="1"/>
  <c r="I56" i="1"/>
  <c r="H56" i="1"/>
  <c r="A55" i="1"/>
  <c r="A56" i="1"/>
  <c r="F56" i="1"/>
  <c r="G56" i="1"/>
  <c r="I57" i="1"/>
  <c r="H57" i="1"/>
  <c r="I58" i="1"/>
  <c r="A57" i="1"/>
  <c r="A58" i="1"/>
  <c r="F58" i="1"/>
  <c r="G58" i="1"/>
  <c r="I59" i="1"/>
  <c r="A59" i="1"/>
  <c r="H59" i="1"/>
  <c r="I60" i="1"/>
  <c r="H60" i="1"/>
  <c r="A60" i="1"/>
  <c r="F60" i="1"/>
  <c r="G60" i="1"/>
  <c r="I61" i="1"/>
  <c r="H61" i="1"/>
  <c r="I62" i="1"/>
  <c r="H62" i="1"/>
  <c r="A61" i="1"/>
  <c r="A62" i="1"/>
  <c r="F62" i="1"/>
  <c r="G62" i="1"/>
  <c r="A63" i="1"/>
  <c r="I63" i="1"/>
  <c r="F63" i="1"/>
  <c r="G63" i="1"/>
  <c r="H63" i="1"/>
  <c r="A64" i="1"/>
  <c r="I64" i="1"/>
  <c r="F64" i="1"/>
  <c r="G64" i="1"/>
  <c r="H64" i="1"/>
  <c r="A65" i="1"/>
  <c r="I65" i="1"/>
  <c r="F65" i="1"/>
  <c r="G65" i="1"/>
  <c r="H65" i="1"/>
  <c r="A66" i="1"/>
  <c r="I66" i="1"/>
  <c r="F66" i="1"/>
  <c r="G66" i="1"/>
  <c r="H66" i="1"/>
  <c r="A67" i="1"/>
  <c r="I67" i="1"/>
  <c r="F67" i="1"/>
  <c r="G67" i="1"/>
  <c r="H67" i="1"/>
  <c r="A68" i="1"/>
  <c r="I68" i="1"/>
  <c r="F68" i="1"/>
  <c r="G68" i="1"/>
  <c r="H68" i="1"/>
  <c r="A69" i="1"/>
  <c r="I69" i="1"/>
  <c r="F69" i="1"/>
  <c r="G69" i="1"/>
  <c r="H69" i="1"/>
  <c r="A70" i="1"/>
  <c r="I70" i="1"/>
  <c r="F70" i="1"/>
  <c r="G70" i="1"/>
  <c r="H70" i="1"/>
  <c r="A71" i="1"/>
  <c r="I71" i="1"/>
  <c r="F71" i="1"/>
  <c r="G71" i="1"/>
  <c r="H71" i="1"/>
  <c r="A72" i="1"/>
  <c r="I72" i="1"/>
  <c r="F72" i="1"/>
  <c r="G72" i="1"/>
  <c r="H72" i="1"/>
  <c r="A73" i="1"/>
  <c r="I73" i="1"/>
  <c r="F73" i="1"/>
  <c r="G73" i="1"/>
  <c r="H73" i="1"/>
  <c r="A74" i="1"/>
  <c r="I74" i="1"/>
  <c r="F74" i="1"/>
  <c r="G74" i="1"/>
  <c r="H74" i="1"/>
  <c r="A75" i="1"/>
  <c r="I75" i="1"/>
  <c r="F75" i="1"/>
  <c r="G75" i="1"/>
  <c r="H75" i="1"/>
  <c r="A76" i="1"/>
  <c r="I76" i="1"/>
  <c r="F76" i="1"/>
  <c r="G76" i="1"/>
  <c r="H76" i="1"/>
  <c r="A77" i="1"/>
  <c r="I77" i="1"/>
  <c r="F77" i="1"/>
  <c r="G77" i="1"/>
  <c r="H77" i="1"/>
  <c r="A78" i="1"/>
  <c r="I78" i="1"/>
  <c r="F78" i="1"/>
  <c r="G78" i="1"/>
  <c r="H78" i="1"/>
  <c r="A79" i="1"/>
  <c r="I79" i="1"/>
  <c r="F79" i="1"/>
  <c r="G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8" i="1"/>
  <c r="F61" i="1"/>
  <c r="G61" i="1"/>
  <c r="F59" i="1"/>
  <c r="G59" i="1"/>
  <c r="F57" i="1"/>
  <c r="G57" i="1"/>
  <c r="F55" i="1"/>
  <c r="G55" i="1"/>
  <c r="F52" i="1"/>
  <c r="G52" i="1"/>
  <c r="F51" i="1"/>
  <c r="G51" i="1"/>
  <c r="F50" i="1"/>
  <c r="G50" i="1"/>
  <c r="F49" i="1"/>
  <c r="G49" i="1"/>
  <c r="F48" i="1"/>
  <c r="G48" i="1"/>
  <c r="F47" i="1"/>
  <c r="G47" i="1"/>
  <c r="F46" i="1"/>
  <c r="G46" i="1"/>
  <c r="F45" i="1"/>
  <c r="G45" i="1"/>
  <c r="A39" i="1"/>
  <c r="A40" i="1"/>
  <c r="A41" i="1"/>
  <c r="A42" i="1"/>
  <c r="A43" i="1"/>
  <c r="A44" i="1"/>
  <c r="F44" i="1"/>
  <c r="G44" i="1"/>
  <c r="F43" i="1"/>
  <c r="G43" i="1"/>
  <c r="F42" i="1"/>
  <c r="G42" i="1"/>
  <c r="F41" i="1"/>
  <c r="G41" i="1"/>
  <c r="F40" i="1"/>
  <c r="G40" i="1"/>
  <c r="F39" i="1"/>
  <c r="G39" i="1"/>
  <c r="F38" i="1"/>
  <c r="G38" i="1"/>
  <c r="A31" i="1"/>
  <c r="A32" i="1"/>
  <c r="A33" i="1"/>
  <c r="A34" i="1"/>
  <c r="A35" i="1"/>
  <c r="A36" i="1"/>
  <c r="A37" i="1"/>
  <c r="F37" i="1"/>
  <c r="G37" i="1"/>
  <c r="F36" i="1"/>
  <c r="G36" i="1"/>
  <c r="F35" i="1"/>
  <c r="G35" i="1"/>
  <c r="F34" i="1"/>
  <c r="G34" i="1"/>
  <c r="F33" i="1"/>
  <c r="G33" i="1"/>
  <c r="F32" i="1"/>
  <c r="G32" i="1"/>
  <c r="F31" i="1"/>
  <c r="G31" i="1"/>
  <c r="H31" i="1"/>
  <c r="A25" i="1"/>
  <c r="A26" i="1"/>
  <c r="A27" i="1"/>
  <c r="A28" i="1"/>
  <c r="A29" i="1"/>
  <c r="A30" i="1"/>
  <c r="F30" i="1"/>
  <c r="G30" i="1"/>
  <c r="F29" i="1"/>
  <c r="G29" i="1"/>
  <c r="F28" i="1"/>
  <c r="G28" i="1"/>
  <c r="F27" i="1"/>
  <c r="G27" i="1"/>
  <c r="F26" i="1"/>
  <c r="G26" i="1"/>
  <c r="F25" i="1"/>
  <c r="G25" i="1"/>
  <c r="F24" i="1"/>
  <c r="G24" i="1"/>
  <c r="F23" i="1"/>
  <c r="G23" i="1"/>
  <c r="H23" i="1"/>
  <c r="F22" i="1"/>
  <c r="G22" i="1"/>
  <c r="F21" i="1"/>
  <c r="G21" i="1"/>
  <c r="F19" i="1"/>
  <c r="G19" i="1"/>
  <c r="F18" i="1"/>
  <c r="G18" i="1"/>
  <c r="F17" i="1"/>
  <c r="G17"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F20" i="1"/>
  <c r="G20" i="1"/>
  <c r="F10" i="1"/>
  <c r="G10" i="1"/>
  <c r="H10" i="1"/>
  <c r="H11" i="1"/>
  <c r="F11" i="1"/>
  <c r="G11" i="1"/>
  <c r="H12" i="1"/>
  <c r="F12" i="1"/>
  <c r="G12" i="1"/>
  <c r="H13" i="1"/>
  <c r="F13" i="1"/>
  <c r="G13" i="1"/>
  <c r="H14" i="1"/>
  <c r="F14" i="1"/>
  <c r="G14" i="1"/>
  <c r="F15" i="1"/>
  <c r="G15" i="1"/>
  <c r="H15" i="1"/>
  <c r="F16" i="1"/>
  <c r="G16" i="1"/>
  <c r="H16" i="1"/>
</calcChain>
</file>

<file path=xl/sharedStrings.xml><?xml version="1.0" encoding="utf-8"?>
<sst xmlns="http://schemas.openxmlformats.org/spreadsheetml/2006/main" count="532" uniqueCount="248">
  <si>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</si>
  <si>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</si>
  <si>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</si>
  <si>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</si>
  <si>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</si>
  <si>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</si>
  <si>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</si>
  <si>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</si>
  <si>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</si>
  <si>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</si>
  <si>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</si>
  <si>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</si>
  <si>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</si>
  <si>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</si>
  <si>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</si>
  <si>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</si>
  <si>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</si>
  <si>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</si>
  <si>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</si>
  <si>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</si>
  <si>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</si>
  <si>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</si>
  <si>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</si>
  <si>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</si>
  <si>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</si>
  <si>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</si>
  <si>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</si>
  <si>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</si>
  <si>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</si>
  <si>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</si>
  <si>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</si>
  <si>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</si>
  <si>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</si>
  <si>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</si>
  <si>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</si>
  <si>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</si>
  <si>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</si>
  <si>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</si>
  <si>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</si>
  <si>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</si>
  <si>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</si>
  <si>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</si>
  <si>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</si>
  <si>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</si>
  <si>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</si>
  <si>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</si>
  <si>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</si>
  <si>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</si>
  <si>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</si>
  <si>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</si>
  <si>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</si>
  <si>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</si>
  <si>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</si>
  <si>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</si>
  <si>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</si>
  <si>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</si>
  <si>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</si>
  <si>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</si>
  <si>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</si>
  <si>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</si>
  <si>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</si>
  <si>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</si>
  <si>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</si>
  <si>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</si>
  <si>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</si>
  <si>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</si>
  <si>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</si>
  <si>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</si>
  <si>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</si>
  <si>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</si>
  <si>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</si>
  <si>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</si>
  <si>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</si>
  <si>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</si>
  <si>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</si>
  <si>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</si>
  <si>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</si>
  <si>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</si>
  <si>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</si>
  <si>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</si>
  <si>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</si>
  <si>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</si>
  <si>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</si>
  <si>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</si>
  <si>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</si>
  <si>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</si>
  <si>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</si>
  <si>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</si>
  <si>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</si>
  <si>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</si>
  <si>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</si>
  <si>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</si>
  <si>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</si>
  <si>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</si>
  <si>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</si>
  <si>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</si>
  <si>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</si>
  <si>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</si>
  <si>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</si>
  <si>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</si>
  <si>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</si>
  <si>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</si>
  <si>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</si>
  <si>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</si>
  <si>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</si>
  <si>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</si>
  <si>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</si>
  <si>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</si>
  <si>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</si>
  <si>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</si>
  <si>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</si>
  <si>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</si>
  <si>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</si>
  <si>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</si>
  <si>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</si>
  <si>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</si>
  <si>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</si>
  <si>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</si>
  <si>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</si>
  <si>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</si>
  <si>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</si>
  <si>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</si>
  <si>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</si>
  <si>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</si>
  <si>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</si>
  <si>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</si>
  <si>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</si>
  <si>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</si>
  <si>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</si>
  <si>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</si>
  <si>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</si>
  <si>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</si>
  <si>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</si>
  <si>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</si>
  <si>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</si>
  <si>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</si>
  <si>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</si>
  <si>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</si>
  <si>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</si>
  <si>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</si>
  <si>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</si>
  <si>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</si>
  <si>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</si>
  <si>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</si>
  <si>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</si>
  <si>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</si>
  <si>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</si>
  <si>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</si>
  <si>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</si>
  <si>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</si>
  <si>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</si>
  <si>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</si>
  <si>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</si>
  <si>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</si>
  <si>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</si>
  <si>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</si>
  <si>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</si>
  <si>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</si>
  <si>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</si>
  <si>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</si>
  <si>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</si>
  <si>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</si>
  <si>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</si>
  <si>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</si>
  <si>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</si>
  <si>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</si>
  <si>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</si>
  <si>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</si>
  <si>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</si>
  <si>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</si>
  <si>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</si>
  <si>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</si>
  <si>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</si>
  <si>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</si>
  <si>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</si>
  <si>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</si>
  <si>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</si>
  <si>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</si>
  <si>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</si>
  <si>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</si>
  <si>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</si>
  <si>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</si>
  <si>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</si>
  <si>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</si>
  <si>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</si>
  <si>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</si>
  <si>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</si>
  <si>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</si>
  <si>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Lizzie Zambrano</t>
  </si>
  <si>
    <t xml:space="preserve">Competencias </t>
  </si>
  <si>
    <t xml:space="preserve"> </t>
  </si>
  <si>
    <t>MA_11_01_CO_RE190</t>
  </si>
  <si>
    <t>Opción de respuesta 1, pregunta 1. Código usado en dodecogs: x=\left \{ \frac{16}{3},8 \right \}</t>
  </si>
  <si>
    <t>Opción de respuesta 2, pregunta 1. Código usado en dodecogs: x=\left \{ \frac{3}{13},-8 \right \}</t>
  </si>
  <si>
    <t>Opción de respuesta 3, pregunta 1. Código usado en dodecogs: x=\left \{ -\frac{16}{3},-8 \right \}</t>
  </si>
  <si>
    <t>Opción de respuesta 4, pregunta 1. Código usado en dodecogs:x=\left \{ -\frac{3}{13},-8 \right \}</t>
  </si>
  <si>
    <t>Opción de respuesta 5, pregunta 1. Código usado en dodecogs: x=\left \{-8 \right \}</t>
  </si>
  <si>
    <t>Opción de respuesta 6, pregunta 1. Código usado en dodecogs:x=\left \{ \frac{16}{3} \right \}</t>
  </si>
  <si>
    <t>Opción de respuesta 4, pregunta 2. Código usado en dodecogs: x=\left \{ \frac{25}{11},\frac{21}{5} \right \}</t>
  </si>
  <si>
    <t>Opción de respuesta 1, pregunta 2. Código usado en dodecogs: x=\left \{ -\frac{25}{11},\frac{21}{5} \right \}</t>
  </si>
  <si>
    <t>Opción de respuesta 2, pregunta 2. Código usado en dodecogs: x=\left \{ -\frac{25}{11},-\frac{21}{5} \right \}</t>
  </si>
  <si>
    <t>Opción de respuesta 3, pregunta 2. Código usado en dodecogs: x=\left \{ -25,-\frac{21}{5} \right \}</t>
  </si>
  <si>
    <t>Opción de respuesta 6, pregunta 2. Código usado en dodecogs: x=\left \{ -25,-21 }</t>
  </si>
  <si>
    <t>Opción de respuesta 5, pregunta 2. Código usado en dodecogs: x=\left \{ \frac{23}{5} ,11\right \}</t>
  </si>
  <si>
    <t>Imagen adjunta en la observacón (normal y ampliada),  El código usado en codecogs fue: \left | 3x+20 \right |=4   Imagen para pregunta 1</t>
  </si>
  <si>
    <t>Imagen adjunta en la observacón (normal y ampliaa)  El código usado en codecogs fue: \left | 8x-23 \right |=\left | 2-3x \right |    Imagen para pregunta 2</t>
  </si>
  <si>
    <t>Opción de respuesta 1, pregunta 3 . Código usado en dodecogs:  x=\left \{5  \right\}</t>
  </si>
  <si>
    <t>Imagen adjunta en la observacón (normal y ampliada),  El código usado en codecogs fue:  \left | 1-5x \right |+x=5    Imagen para pregunta 3</t>
  </si>
  <si>
    <t>Opción de respuesta 2, pregunta 3 . Código usado en dodecogs:  x=\left \{5, -1 \right\}</t>
  </si>
  <si>
    <t>Opción de respuesta 3, pregunta 3 . Código usado en dodecogs:  x=\left \{-1,1 \right\}</t>
  </si>
  <si>
    <t>Opción de respuesta 4, pregunta 3 . Código usado en dodecogs:  x=\left \{1,5\right\}</t>
  </si>
  <si>
    <t>Opción de respuesta 5, pregunta 3 . Código usado en dodecogs:  x=\left \{0,1\right\}</t>
  </si>
  <si>
    <t>Opción de respuesta 6, pregunta 3 . Código usado en dodecogs:   x=\left \{0,5\right\}</t>
  </si>
  <si>
    <t>Imagen adjunta en la observacón (normal y ampliada),  El código usado en codecogs fue:  \left | x+10 \right |=17+x    Imagen para pregunta 4</t>
  </si>
  <si>
    <t>Opción de respuesta 1, pregunta 4. Código usado en dodecogs:   x=\left \{ -\frac{27}{2} \right\}</t>
  </si>
  <si>
    <t>Opción de respuesta 2, pregunta 4. Código usado en dodecogs:    x=\left \{ \frac{27}{2} \right\}</t>
  </si>
  <si>
    <t>Opción de respuesta 3, pregunta 4. Código usado en dodecogs:   x=\left \{ \frac{2}{23} ,27\right\}</t>
  </si>
  <si>
    <t>Opción de respuesta 4, pregunta 4. Código usado en dodecogs:   x=\left \{  \right 2,27\}</t>
  </si>
  <si>
    <t>Opción de respuesta 5, pregunta 4. Código usado en dodecogs:   x=\left \{ 27 \right \}</t>
  </si>
  <si>
    <t>Opción de respuesta 6, pregunta 4. Código usado en dodecogs:    x=\left \{ 2,12\right \}</t>
  </si>
  <si>
    <t>Imagen adjunta en la observacón (normal y ampliada),  El código usado en codecogs fue:  \left | 15x-9 \right |=0     Imagen para pregunta 5</t>
  </si>
  <si>
    <t xml:space="preserve">Opción de respuesta 3, pregunta 5. Código usado en dodecogs:   x=\frac{3}{5} </t>
  </si>
  <si>
    <t>Opción de respuesta 1, pregunta 5. Código usado en dodecogs:    x=\left \{ 3,5,0 \right \}</t>
  </si>
  <si>
    <t xml:space="preserve">Opción de respuesta 2, pregunta 5. Código usado en dodecogs:  x=5  </t>
  </si>
  <si>
    <t>Opción de respuesta 4, pregunta 5. Código usado en dodecogs:    x=\frac{5}{3}</t>
  </si>
  <si>
    <t>Opción de respuesta 5, pregunta 5. Código usado en dodecogs:    x=3</t>
  </si>
  <si>
    <t>Opción de respuesta 6, pregunta 5. Código usado en dodecogs:  x=\left \{ \frac{1}{2},\frac{3}{2} \right \}</t>
  </si>
  <si>
    <t>Imagen adjunta en la observacón (normal y ampliada),  El código usado en codecogs fue: \left | \frac{x}{3x-2} \right |=1    Imagen para pregunta 6</t>
  </si>
  <si>
    <t>Opción de respuesta 1, pregunta 6. Código usado en dodecogs:  x=\left \{ -1,\frac{1}{2} \right \}</t>
  </si>
  <si>
    <t>Opción de respuesta 2, pregunta 6. Código usado en dodecogs:  x=\left \{ 0,1\right \}</t>
  </si>
  <si>
    <t>Opción de respuesta 3, pregunta 6. Código usado en dodecogs:   x=0</t>
  </si>
  <si>
    <t>Opción de respuesta 4, pregunta 6. Código usado en dodecogs:  x=-2</t>
  </si>
  <si>
    <t>Opción de respuesta 5, pregunta 6. Código usado en dodecogs:  x=\left \{ -2,4 \right \}</t>
  </si>
  <si>
    <t>Opción de respuesta 6, pregunta 6. Código usado en dodecogs:  x=\left \{\frac{1}{2},1\right \}</t>
  </si>
  <si>
    <t>Imagen adjunta en la observacón (normal y ampliada),  El código usado en codecogs fue:  5\left | x+8 \right |-3= \frac{9}{2}  Imagen para pregunta 7</t>
  </si>
  <si>
    <t>Opción de respuesta 1, pregunta 7. Código usado en dodecogs:  x=13</t>
  </si>
  <si>
    <t>Opción de respuesta 2, pregunta 7. Código usado en dodecogs:  x=\left \{ 13,19 \right \}</t>
  </si>
  <si>
    <t>Opción de respuesta 4, pregunta 7. Código usado en dodecogs:  x=\left \{ -\frac{19}{2},-\frac{13}{2} \right\}</t>
  </si>
  <si>
    <t>Opción de respuesta 3, pregunta 7. Código usado en dodecogs:  x=\left \{ -\frac{19}{2},13\right\}</t>
  </si>
  <si>
    <t>Opción de respuesta 5, pregunta 7. Código usado en dodecogs:  x=\left \{ -19,13\right\}</t>
  </si>
  <si>
    <t>Opción de respuesta 6, pregunta 7. Código usado en dodecogs:  x=-18</t>
  </si>
  <si>
    <t>Imagen adjunta en la observacón (normal y ampliada),  El código usado en codecogs fue: \left | x-12 \right |+\left | 4x-9 \right |=23   Imagen para pregunta 8</t>
  </si>
  <si>
    <t>Opción de respuesta 1, pregunta 8. Código usado en dodecogs:  x=\left \{ \frac{1}{2},\frac{2}{5}\right\}</t>
  </si>
  <si>
    <t xml:space="preserve">Opción de respuesta 2, pregunta 8. Código usado en dodecogs:  x=\left \{ -\frac{2}{5},\frac{20}{3}\right\} </t>
  </si>
  <si>
    <t>Opción de respuesta 3, pregunta 8. Código usado en dodecogs:  x=20</t>
  </si>
  <si>
    <t>Opción de respuesta 4, pregunta 8. Código usado en dodecogs:  x=-3</t>
  </si>
  <si>
    <t>Opción de respuesta 5, pregunta 8. Código usado en dodecogs:  x=\left \{ -\frac{2}{5},-\frac{20}{3}\right\}</t>
  </si>
  <si>
    <t>Opción de respuesta 6, pregunta 8. Código usado en dodecogs:   x=\frac{2}{5}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</si>
</sst>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10</xdr:col>
      <xdr:colOff>100853</xdr:colOff>
      <xdr:row>9</xdr:row>
      <xdr:rowOff>403412</xdr:rowOff>
    </xdr:from>
    <xdr:to>
      <xdr:col>15</xdr:col>
      <xdr:colOff>800851</xdr:colOff>
      <xdr:row>9</xdr:row>
      <xdr:rowOff>879602</xdr:rowOff>
    </xdr:to>
    <xdr:pic>
      <xdr:nvPicPr>
        <xdr:cNvPr id="10" name="Imagen 9"/>
        <xdr:cNvPicPr>
          <a:picLocks noChangeAspect="1"/>
        </xdr:cNvPicPr>
      </xdr:nvPicPr>
      <xdr:blipFill>
        <a:blip xmlns:r="http://schemas.openxmlformats.org/officeDocument/2006/relationships" r:embed="rId1"/>
        <a:stretch>
          <a:fillRect/>
        </a:stretch>
      </xdr:blipFill>
      <xdr:spPr>
        <a:xfrm>
          <a:off x="16461441" y="2554941"/>
          <a:ext cx="2952381" cy="476190"/>
        </a:xfrm>
        <a:prstGeom prst="rect">
          <a:avLst/>
        </a:prstGeom>
      </xdr:spPr>
    </xdr:pic>
    <xdr:clientData/>
  </xdr:twoCellAnchor>
  <xdr:twoCellAnchor editAs="oneCell">
    <xdr:from>
      <xdr:col>10</xdr:col>
      <xdr:colOff>0</xdr:colOff>
      <xdr:row>12</xdr:row>
      <xdr:rowOff>268798</xdr:rowOff>
    </xdr:from>
    <xdr:to>
      <xdr:col>15</xdr:col>
      <xdr:colOff>515470</xdr:colOff>
      <xdr:row>12</xdr:row>
      <xdr:rowOff>1142857</xdr:rowOff>
    </xdr:to>
    <xdr:pic>
      <xdr:nvPicPr>
        <xdr:cNvPr id="11" name="Imagen 10"/>
        <xdr:cNvPicPr>
          <a:picLocks noChangeAspect="1"/>
        </xdr:cNvPicPr>
      </xdr:nvPicPr>
      <xdr:blipFill>
        <a:blip xmlns:r="http://schemas.openxmlformats.org/officeDocument/2006/relationships" r:embed="rId2"/>
        <a:stretch>
          <a:fillRect/>
        </a:stretch>
      </xdr:blipFill>
      <xdr:spPr>
        <a:xfrm>
          <a:off x="16360588" y="5591592"/>
          <a:ext cx="2767853" cy="874059"/>
        </a:xfrm>
        <a:prstGeom prst="rect">
          <a:avLst/>
        </a:prstGeom>
      </xdr:spPr>
    </xdr:pic>
    <xdr:clientData/>
  </xdr:twoCellAnchor>
  <xdr:twoCellAnchor editAs="oneCell">
    <xdr:from>
      <xdr:col>10</xdr:col>
      <xdr:colOff>134471</xdr:colOff>
      <xdr:row>10</xdr:row>
      <xdr:rowOff>112059</xdr:rowOff>
    </xdr:from>
    <xdr:to>
      <xdr:col>15</xdr:col>
      <xdr:colOff>758278</xdr:colOff>
      <xdr:row>10</xdr:row>
      <xdr:rowOff>1254916</xdr:rowOff>
    </xdr:to>
    <xdr:pic>
      <xdr:nvPicPr>
        <xdr:cNvPr id="12" name="Imagen 11"/>
        <xdr:cNvPicPr>
          <a:picLocks noChangeAspect="1"/>
        </xdr:cNvPicPr>
      </xdr:nvPicPr>
      <xdr:blipFill>
        <a:blip xmlns:r="http://schemas.openxmlformats.org/officeDocument/2006/relationships" r:embed="rId3"/>
        <a:stretch>
          <a:fillRect/>
        </a:stretch>
      </xdr:blipFill>
      <xdr:spPr>
        <a:xfrm>
          <a:off x="16495059" y="3563471"/>
          <a:ext cx="2876190" cy="1142857"/>
        </a:xfrm>
        <a:prstGeom prst="rect">
          <a:avLst/>
        </a:prstGeom>
      </xdr:spPr>
    </xdr:pic>
    <xdr:clientData/>
  </xdr:twoCellAnchor>
  <xdr:twoCellAnchor editAs="oneCell">
    <xdr:from>
      <xdr:col>10</xdr:col>
      <xdr:colOff>0</xdr:colOff>
      <xdr:row>11</xdr:row>
      <xdr:rowOff>0</xdr:rowOff>
    </xdr:from>
    <xdr:to>
      <xdr:col>16</xdr:col>
      <xdr:colOff>166001</xdr:colOff>
      <xdr:row>11</xdr:row>
      <xdr:rowOff>1142857</xdr:rowOff>
    </xdr:to>
    <xdr:pic>
      <xdr:nvPicPr>
        <xdr:cNvPr id="13" name="Imagen 12"/>
        <xdr:cNvPicPr>
          <a:picLocks noChangeAspect="1"/>
        </xdr:cNvPicPr>
      </xdr:nvPicPr>
      <xdr:blipFill>
        <a:blip xmlns:r="http://schemas.openxmlformats.org/officeDocument/2006/relationships" r:embed="rId4"/>
        <a:stretch>
          <a:fillRect/>
        </a:stretch>
      </xdr:blipFill>
      <xdr:spPr>
        <a:xfrm>
          <a:off x="16360588" y="4303059"/>
          <a:ext cx="3247619" cy="1142857"/>
        </a:xfrm>
        <a:prstGeom prst="rect">
          <a:avLst/>
        </a:prstGeom>
      </xdr:spPr>
    </xdr:pic>
    <xdr:clientData/>
  </xdr:twoCellAnchor>
  <xdr:twoCellAnchor editAs="oneCell">
    <xdr:from>
      <xdr:col>10</xdr:col>
      <xdr:colOff>156882</xdr:colOff>
      <xdr:row>13</xdr:row>
      <xdr:rowOff>123265</xdr:rowOff>
    </xdr:from>
    <xdr:to>
      <xdr:col>16</xdr:col>
      <xdr:colOff>694312</xdr:colOff>
      <xdr:row>13</xdr:row>
      <xdr:rowOff>1266122</xdr:rowOff>
    </xdr:to>
    <xdr:pic>
      <xdr:nvPicPr>
        <xdr:cNvPr id="14" name="Imagen 13"/>
        <xdr:cNvPicPr>
          <a:picLocks noChangeAspect="1"/>
        </xdr:cNvPicPr>
      </xdr:nvPicPr>
      <xdr:blipFill>
        <a:blip xmlns:r="http://schemas.openxmlformats.org/officeDocument/2006/relationships" r:embed="rId5"/>
        <a:stretch>
          <a:fillRect/>
        </a:stretch>
      </xdr:blipFill>
      <xdr:spPr>
        <a:xfrm>
          <a:off x="16517470" y="7788089"/>
          <a:ext cx="3619048" cy="1142857"/>
        </a:xfrm>
        <a:prstGeom prst="rect">
          <a:avLst/>
        </a:prstGeom>
      </xdr:spPr>
    </xdr:pic>
    <xdr:clientData/>
  </xdr:twoCellAnchor>
  <xdr:twoCellAnchor editAs="oneCell">
    <xdr:from>
      <xdr:col>10</xdr:col>
      <xdr:colOff>168088</xdr:colOff>
      <xdr:row>14</xdr:row>
      <xdr:rowOff>336176</xdr:rowOff>
    </xdr:from>
    <xdr:to>
      <xdr:col>11</xdr:col>
      <xdr:colOff>0</xdr:colOff>
      <xdr:row>14</xdr:row>
      <xdr:rowOff>831414</xdr:rowOff>
    </xdr:to>
    <xdr:pic>
      <xdr:nvPicPr>
        <xdr:cNvPr id="15" name="Imagen 14"/>
        <xdr:cNvPicPr>
          <a:picLocks noChangeAspect="1"/>
        </xdr:cNvPicPr>
      </xdr:nvPicPr>
      <xdr:blipFill>
        <a:blip xmlns:r="http://schemas.openxmlformats.org/officeDocument/2006/relationships" r:embed="rId6"/>
        <a:stretch>
          <a:fillRect/>
        </a:stretch>
      </xdr:blipFill>
      <xdr:spPr>
        <a:xfrm>
          <a:off x="16528676" y="9256058"/>
          <a:ext cx="2095238" cy="495238"/>
        </a:xfrm>
        <a:prstGeom prst="rect">
          <a:avLst/>
        </a:prstGeom>
      </xdr:spPr>
    </xdr:pic>
    <xdr:clientData/>
  </xdr:twoCellAnchor>
  <xdr:twoCellAnchor editAs="oneCell">
    <xdr:from>
      <xdr:col>10</xdr:col>
      <xdr:colOff>190500</xdr:colOff>
      <xdr:row>15</xdr:row>
      <xdr:rowOff>100853</xdr:rowOff>
    </xdr:from>
    <xdr:to>
      <xdr:col>15</xdr:col>
      <xdr:colOff>252403</xdr:colOff>
      <xdr:row>15</xdr:row>
      <xdr:rowOff>1243710</xdr:rowOff>
    </xdr:to>
    <xdr:pic>
      <xdr:nvPicPr>
        <xdr:cNvPr id="16" name="Imagen 15"/>
        <xdr:cNvPicPr>
          <a:picLocks noChangeAspect="1"/>
        </xdr:cNvPicPr>
      </xdr:nvPicPr>
      <xdr:blipFill>
        <a:blip xmlns:r="http://schemas.openxmlformats.org/officeDocument/2006/relationships" r:embed="rId7"/>
        <a:stretch>
          <a:fillRect/>
        </a:stretch>
      </xdr:blipFill>
      <xdr:spPr>
        <a:xfrm>
          <a:off x="16551088" y="11149853"/>
          <a:ext cx="2314286" cy="1142857"/>
        </a:xfrm>
        <a:prstGeom prst="rect">
          <a:avLst/>
        </a:prstGeom>
      </xdr:spPr>
    </xdr:pic>
    <xdr:clientData/>
  </xdr:twoCellAnchor>
  <xdr:twoCellAnchor editAs="oneCell">
    <xdr:from>
      <xdr:col>10</xdr:col>
      <xdr:colOff>56029</xdr:colOff>
      <xdr:row>16</xdr:row>
      <xdr:rowOff>235323</xdr:rowOff>
    </xdr:from>
    <xdr:to>
      <xdr:col>17</xdr:col>
      <xdr:colOff>488033</xdr:colOff>
      <xdr:row>16</xdr:row>
      <xdr:rowOff>711513</xdr:rowOff>
    </xdr:to>
    <xdr:pic>
      <xdr:nvPicPr>
        <xdr:cNvPr id="17" name="Imagen 16"/>
        <xdr:cNvPicPr>
          <a:picLocks noChangeAspect="1"/>
        </xdr:cNvPicPr>
      </xdr:nvPicPr>
      <xdr:blipFill>
        <a:blip xmlns:r="http://schemas.openxmlformats.org/officeDocument/2006/relationships" r:embed="rId8"/>
        <a:stretch>
          <a:fillRect/>
        </a:stretch>
      </xdr:blipFill>
      <xdr:spPr>
        <a:xfrm>
          <a:off x="16416617" y="11317941"/>
          <a:ext cx="4342857" cy="476190"/>
        </a:xfrm>
        <a:prstGeom prst="rect">
          <a:avLst/>
        </a:prstGeom>
      </xdr:spPr>
    </xdr:pic>
    <xdr:clientData/>
  </xdr:twoCellAnchor>
  <xdr:twoCellAnchor editAs="oneCell">
    <xdr:from>
      <xdr:col>10</xdr:col>
      <xdr:colOff>11206</xdr:colOff>
      <xdr:row>20</xdr:row>
      <xdr:rowOff>190500</xdr:rowOff>
    </xdr:from>
    <xdr:to>
      <xdr:col>16</xdr:col>
      <xdr:colOff>196255</xdr:colOff>
      <xdr:row>20</xdr:row>
      <xdr:rowOff>1333357</xdr:rowOff>
    </xdr:to>
    <xdr:pic>
      <xdr:nvPicPr>
        <xdr:cNvPr id="18" name="Imagen 17"/>
        <xdr:cNvPicPr>
          <a:picLocks noChangeAspect="1"/>
        </xdr:cNvPicPr>
      </xdr:nvPicPr>
      <xdr:blipFill>
        <a:blip xmlns:r="http://schemas.openxmlformats.org/officeDocument/2006/relationships" r:embed="rId9"/>
        <a:stretch>
          <a:fillRect/>
        </a:stretch>
      </xdr:blipFill>
      <xdr:spPr>
        <a:xfrm>
          <a:off x="16371794" y="16058029"/>
          <a:ext cx="3266667" cy="1142857"/>
        </a:xfrm>
        <a:prstGeom prst="rect">
          <a:avLst/>
        </a:prstGeom>
      </xdr:spPr>
    </xdr:pic>
    <xdr:clientData/>
  </xdr:twoCellAnchor>
  <xdr:twoCellAnchor editAs="oneCell">
    <xdr:from>
      <xdr:col>10</xdr:col>
      <xdr:colOff>134471</xdr:colOff>
      <xdr:row>17</xdr:row>
      <xdr:rowOff>190500</xdr:rowOff>
    </xdr:from>
    <xdr:to>
      <xdr:col>16</xdr:col>
      <xdr:colOff>690948</xdr:colOff>
      <xdr:row>17</xdr:row>
      <xdr:rowOff>1333357</xdr:rowOff>
    </xdr:to>
    <xdr:pic>
      <xdr:nvPicPr>
        <xdr:cNvPr id="19" name="Imagen 18"/>
        <xdr:cNvPicPr>
          <a:picLocks noChangeAspect="1"/>
        </xdr:cNvPicPr>
      </xdr:nvPicPr>
      <xdr:blipFill>
        <a:blip xmlns:r="http://schemas.openxmlformats.org/officeDocument/2006/relationships" r:embed="rId10"/>
        <a:stretch>
          <a:fillRect/>
        </a:stretch>
      </xdr:blipFill>
      <xdr:spPr>
        <a:xfrm>
          <a:off x="16495059" y="14007353"/>
          <a:ext cx="3638095" cy="1142857"/>
        </a:xfrm>
        <a:prstGeom prst="rect">
          <a:avLst/>
        </a:prstGeom>
      </xdr:spPr>
    </xdr:pic>
    <xdr:clientData/>
  </xdr:twoCellAnchor>
  <xdr:twoCellAnchor editAs="oneCell">
    <xdr:from>
      <xdr:col>10</xdr:col>
      <xdr:colOff>112058</xdr:colOff>
      <xdr:row>18</xdr:row>
      <xdr:rowOff>89647</xdr:rowOff>
    </xdr:from>
    <xdr:to>
      <xdr:col>17</xdr:col>
      <xdr:colOff>210729</xdr:colOff>
      <xdr:row>18</xdr:row>
      <xdr:rowOff>1232504</xdr:rowOff>
    </xdr:to>
    <xdr:pic>
      <xdr:nvPicPr>
        <xdr:cNvPr id="20" name="Imagen 19"/>
        <xdr:cNvPicPr>
          <a:picLocks noChangeAspect="1"/>
        </xdr:cNvPicPr>
      </xdr:nvPicPr>
      <xdr:blipFill>
        <a:blip xmlns:r="http://schemas.openxmlformats.org/officeDocument/2006/relationships" r:embed="rId11"/>
        <a:stretch>
          <a:fillRect/>
        </a:stretch>
      </xdr:blipFill>
      <xdr:spPr>
        <a:xfrm>
          <a:off x="16472646" y="13335000"/>
          <a:ext cx="4009524" cy="1142857"/>
        </a:xfrm>
        <a:prstGeom prst="rect">
          <a:avLst/>
        </a:prstGeom>
      </xdr:spPr>
    </xdr:pic>
    <xdr:clientData/>
  </xdr:twoCellAnchor>
  <xdr:twoCellAnchor editAs="oneCell">
    <xdr:from>
      <xdr:col>10</xdr:col>
      <xdr:colOff>156882</xdr:colOff>
      <xdr:row>19</xdr:row>
      <xdr:rowOff>100853</xdr:rowOff>
    </xdr:from>
    <xdr:to>
      <xdr:col>17</xdr:col>
      <xdr:colOff>160315</xdr:colOff>
      <xdr:row>19</xdr:row>
      <xdr:rowOff>1243710</xdr:rowOff>
    </xdr:to>
    <xdr:pic>
      <xdr:nvPicPr>
        <xdr:cNvPr id="21" name="Imagen 20"/>
        <xdr:cNvPicPr>
          <a:picLocks noChangeAspect="1"/>
        </xdr:cNvPicPr>
      </xdr:nvPicPr>
      <xdr:blipFill>
        <a:blip xmlns:r="http://schemas.openxmlformats.org/officeDocument/2006/relationships" r:embed="rId12"/>
        <a:stretch>
          <a:fillRect/>
        </a:stretch>
      </xdr:blipFill>
      <xdr:spPr>
        <a:xfrm>
          <a:off x="16517470" y="14634882"/>
          <a:ext cx="3914286" cy="1142857"/>
        </a:xfrm>
        <a:prstGeom prst="rect">
          <a:avLst/>
        </a:prstGeom>
      </xdr:spPr>
    </xdr:pic>
    <xdr:clientData/>
  </xdr:twoCellAnchor>
  <xdr:twoCellAnchor editAs="oneCell">
    <xdr:from>
      <xdr:col>10</xdr:col>
      <xdr:colOff>33617</xdr:colOff>
      <xdr:row>22</xdr:row>
      <xdr:rowOff>78441</xdr:rowOff>
    </xdr:from>
    <xdr:to>
      <xdr:col>16</xdr:col>
      <xdr:colOff>732951</xdr:colOff>
      <xdr:row>22</xdr:row>
      <xdr:rowOff>573679</xdr:rowOff>
    </xdr:to>
    <xdr:pic>
      <xdr:nvPicPr>
        <xdr:cNvPr id="22" name="Imagen 21"/>
        <xdr:cNvPicPr>
          <a:picLocks noChangeAspect="1"/>
        </xdr:cNvPicPr>
      </xdr:nvPicPr>
      <xdr:blipFill>
        <a:blip xmlns:r="http://schemas.openxmlformats.org/officeDocument/2006/relationships" r:embed="rId13"/>
        <a:stretch>
          <a:fillRect/>
        </a:stretch>
      </xdr:blipFill>
      <xdr:spPr>
        <a:xfrm>
          <a:off x="16394205" y="17582029"/>
          <a:ext cx="3780952" cy="495238"/>
        </a:xfrm>
        <a:prstGeom prst="rect">
          <a:avLst/>
        </a:prstGeom>
      </xdr:spPr>
    </xdr:pic>
    <xdr:clientData/>
  </xdr:twoCellAnchor>
  <xdr:twoCellAnchor editAs="oneCell">
    <xdr:from>
      <xdr:col>10</xdr:col>
      <xdr:colOff>268942</xdr:colOff>
      <xdr:row>21</xdr:row>
      <xdr:rowOff>235323</xdr:rowOff>
    </xdr:from>
    <xdr:to>
      <xdr:col>16</xdr:col>
      <xdr:colOff>368276</xdr:colOff>
      <xdr:row>21</xdr:row>
      <xdr:rowOff>1378180</xdr:rowOff>
    </xdr:to>
    <xdr:pic>
      <xdr:nvPicPr>
        <xdr:cNvPr id="23" name="Imagen 22"/>
        <xdr:cNvPicPr>
          <a:picLocks noChangeAspect="1"/>
        </xdr:cNvPicPr>
      </xdr:nvPicPr>
      <xdr:blipFill>
        <a:blip xmlns:r="http://schemas.openxmlformats.org/officeDocument/2006/relationships" r:embed="rId14"/>
        <a:stretch>
          <a:fillRect/>
        </a:stretch>
      </xdr:blipFill>
      <xdr:spPr>
        <a:xfrm>
          <a:off x="16629530" y="20394705"/>
          <a:ext cx="3180952" cy="1142857"/>
        </a:xfrm>
        <a:prstGeom prst="rect">
          <a:avLst/>
        </a:prstGeom>
      </xdr:spPr>
    </xdr:pic>
    <xdr:clientData/>
  </xdr:twoCellAnchor>
  <xdr:twoCellAnchor editAs="oneCell">
    <xdr:from>
      <xdr:col>10</xdr:col>
      <xdr:colOff>246529</xdr:colOff>
      <xdr:row>23</xdr:row>
      <xdr:rowOff>313765</xdr:rowOff>
    </xdr:from>
    <xdr:to>
      <xdr:col>16</xdr:col>
      <xdr:colOff>688720</xdr:colOff>
      <xdr:row>23</xdr:row>
      <xdr:rowOff>789955</xdr:rowOff>
    </xdr:to>
    <xdr:pic>
      <xdr:nvPicPr>
        <xdr:cNvPr id="2" name="Imagen 1"/>
        <xdr:cNvPicPr>
          <a:picLocks noChangeAspect="1"/>
        </xdr:cNvPicPr>
      </xdr:nvPicPr>
      <xdr:blipFill>
        <a:blip xmlns:r="http://schemas.openxmlformats.org/officeDocument/2006/relationships" r:embed="rId15"/>
        <a:stretch>
          <a:fillRect/>
        </a:stretch>
      </xdr:blipFill>
      <xdr:spPr>
        <a:xfrm>
          <a:off x="16607117" y="22187647"/>
          <a:ext cx="3523809" cy="476190"/>
        </a:xfrm>
        <a:prstGeom prst="rect">
          <a:avLst/>
        </a:prstGeom>
      </xdr:spPr>
    </xdr:pic>
    <xdr:clientData/>
  </xdr:twoCellAnchor>
  <xdr:twoCellAnchor editAs="oneCell">
    <xdr:from>
      <xdr:col>10</xdr:col>
      <xdr:colOff>347383</xdr:colOff>
      <xdr:row>24</xdr:row>
      <xdr:rowOff>145676</xdr:rowOff>
    </xdr:from>
    <xdr:to>
      <xdr:col>10</xdr:col>
      <xdr:colOff>2071193</xdr:colOff>
      <xdr:row>24</xdr:row>
      <xdr:rowOff>640914</xdr:rowOff>
    </xdr:to>
    <xdr:pic>
      <xdr:nvPicPr>
        <xdr:cNvPr id="3" name="Imagen 2"/>
        <xdr:cNvPicPr>
          <a:picLocks noChangeAspect="1"/>
        </xdr:cNvPicPr>
      </xdr:nvPicPr>
      <xdr:blipFill>
        <a:blip xmlns:r="http://schemas.openxmlformats.org/officeDocument/2006/relationships" r:embed="rId16"/>
        <a:stretch>
          <a:fillRect/>
        </a:stretch>
      </xdr:blipFill>
      <xdr:spPr>
        <a:xfrm>
          <a:off x="16707971" y="23196176"/>
          <a:ext cx="1723810" cy="495238"/>
        </a:xfrm>
        <a:prstGeom prst="rect">
          <a:avLst/>
        </a:prstGeom>
      </xdr:spPr>
    </xdr:pic>
    <xdr:clientData/>
  </xdr:twoCellAnchor>
  <xdr:twoCellAnchor editAs="oneCell">
    <xdr:from>
      <xdr:col>10</xdr:col>
      <xdr:colOff>112059</xdr:colOff>
      <xdr:row>25</xdr:row>
      <xdr:rowOff>168088</xdr:rowOff>
    </xdr:from>
    <xdr:to>
      <xdr:col>15</xdr:col>
      <xdr:colOff>507295</xdr:colOff>
      <xdr:row>25</xdr:row>
      <xdr:rowOff>663326</xdr:rowOff>
    </xdr:to>
    <xdr:pic>
      <xdr:nvPicPr>
        <xdr:cNvPr id="4" name="Imagen 3"/>
        <xdr:cNvPicPr>
          <a:picLocks noChangeAspect="1"/>
        </xdr:cNvPicPr>
      </xdr:nvPicPr>
      <xdr:blipFill>
        <a:blip xmlns:r="http://schemas.openxmlformats.org/officeDocument/2006/relationships" r:embed="rId17"/>
        <a:stretch>
          <a:fillRect/>
        </a:stretch>
      </xdr:blipFill>
      <xdr:spPr>
        <a:xfrm>
          <a:off x="16472647" y="24003000"/>
          <a:ext cx="2647619" cy="495238"/>
        </a:xfrm>
        <a:prstGeom prst="rect">
          <a:avLst/>
        </a:prstGeom>
      </xdr:spPr>
    </xdr:pic>
    <xdr:clientData/>
  </xdr:twoCellAnchor>
  <xdr:twoCellAnchor editAs="oneCell">
    <xdr:from>
      <xdr:col>10</xdr:col>
      <xdr:colOff>336176</xdr:colOff>
      <xdr:row>26</xdr:row>
      <xdr:rowOff>268941</xdr:rowOff>
    </xdr:from>
    <xdr:to>
      <xdr:col>15</xdr:col>
      <xdr:colOff>721888</xdr:colOff>
      <xdr:row>26</xdr:row>
      <xdr:rowOff>764179</xdr:rowOff>
    </xdr:to>
    <xdr:pic>
      <xdr:nvPicPr>
        <xdr:cNvPr id="5" name="Imagen 4"/>
        <xdr:cNvPicPr>
          <a:picLocks noChangeAspect="1"/>
        </xdr:cNvPicPr>
      </xdr:nvPicPr>
      <xdr:blipFill>
        <a:blip xmlns:r="http://schemas.openxmlformats.org/officeDocument/2006/relationships" r:embed="rId18"/>
        <a:stretch>
          <a:fillRect/>
        </a:stretch>
      </xdr:blipFill>
      <xdr:spPr>
        <a:xfrm>
          <a:off x="16696764" y="24944294"/>
          <a:ext cx="2638095" cy="495238"/>
        </a:xfrm>
        <a:prstGeom prst="rect">
          <a:avLst/>
        </a:prstGeom>
      </xdr:spPr>
    </xdr:pic>
    <xdr:clientData/>
  </xdr:twoCellAnchor>
  <xdr:twoCellAnchor editAs="oneCell">
    <xdr:from>
      <xdr:col>10</xdr:col>
      <xdr:colOff>123264</xdr:colOff>
      <xdr:row>27</xdr:row>
      <xdr:rowOff>268941</xdr:rowOff>
    </xdr:from>
    <xdr:to>
      <xdr:col>15</xdr:col>
      <xdr:colOff>147071</xdr:colOff>
      <xdr:row>27</xdr:row>
      <xdr:rowOff>705971</xdr:rowOff>
    </xdr:to>
    <xdr:pic>
      <xdr:nvPicPr>
        <xdr:cNvPr id="6" name="Imagen 5"/>
        <xdr:cNvPicPr>
          <a:picLocks noChangeAspect="1"/>
        </xdr:cNvPicPr>
      </xdr:nvPicPr>
      <xdr:blipFill>
        <a:blip xmlns:r="http://schemas.openxmlformats.org/officeDocument/2006/relationships" r:embed="rId19"/>
        <a:stretch>
          <a:fillRect/>
        </a:stretch>
      </xdr:blipFill>
      <xdr:spPr>
        <a:xfrm>
          <a:off x="16483852" y="25975235"/>
          <a:ext cx="2276190" cy="437030"/>
        </a:xfrm>
        <a:prstGeom prst="rect">
          <a:avLst/>
        </a:prstGeom>
      </xdr:spPr>
    </xdr:pic>
    <xdr:clientData/>
  </xdr:twoCellAnchor>
  <xdr:twoCellAnchor editAs="oneCell">
    <xdr:from>
      <xdr:col>10</xdr:col>
      <xdr:colOff>145677</xdr:colOff>
      <xdr:row>28</xdr:row>
      <xdr:rowOff>190500</xdr:rowOff>
    </xdr:from>
    <xdr:to>
      <xdr:col>15</xdr:col>
      <xdr:colOff>169484</xdr:colOff>
      <xdr:row>28</xdr:row>
      <xdr:rowOff>685738</xdr:rowOff>
    </xdr:to>
    <xdr:pic>
      <xdr:nvPicPr>
        <xdr:cNvPr id="7" name="Imagen 6"/>
        <xdr:cNvPicPr>
          <a:picLocks noChangeAspect="1"/>
        </xdr:cNvPicPr>
      </xdr:nvPicPr>
      <xdr:blipFill>
        <a:blip xmlns:r="http://schemas.openxmlformats.org/officeDocument/2006/relationships" r:embed="rId20"/>
        <a:stretch>
          <a:fillRect/>
        </a:stretch>
      </xdr:blipFill>
      <xdr:spPr>
        <a:xfrm>
          <a:off x="16506265" y="26894118"/>
          <a:ext cx="2276190" cy="495238"/>
        </a:xfrm>
        <a:prstGeom prst="rect">
          <a:avLst/>
        </a:prstGeom>
      </xdr:spPr>
    </xdr:pic>
    <xdr:clientData/>
  </xdr:twoCellAnchor>
  <xdr:twoCellAnchor editAs="oneCell">
    <xdr:from>
      <xdr:col>10</xdr:col>
      <xdr:colOff>235323</xdr:colOff>
      <xdr:row>29</xdr:row>
      <xdr:rowOff>448236</xdr:rowOff>
    </xdr:from>
    <xdr:to>
      <xdr:col>15</xdr:col>
      <xdr:colOff>259130</xdr:colOff>
      <xdr:row>29</xdr:row>
      <xdr:rowOff>943474</xdr:rowOff>
    </xdr:to>
    <xdr:pic>
      <xdr:nvPicPr>
        <xdr:cNvPr id="8" name="Imagen 7"/>
        <xdr:cNvPicPr>
          <a:picLocks noChangeAspect="1"/>
        </xdr:cNvPicPr>
      </xdr:nvPicPr>
      <xdr:blipFill>
        <a:blip xmlns:r="http://schemas.openxmlformats.org/officeDocument/2006/relationships" r:embed="rId21"/>
        <a:stretch>
          <a:fillRect/>
        </a:stretch>
      </xdr:blipFill>
      <xdr:spPr>
        <a:xfrm>
          <a:off x="16595911" y="28070736"/>
          <a:ext cx="2276190" cy="495238"/>
        </a:xfrm>
        <a:prstGeom prst="rect">
          <a:avLst/>
        </a:prstGeom>
      </xdr:spPr>
    </xdr:pic>
    <xdr:clientData/>
  </xdr:twoCellAnchor>
  <xdr:twoCellAnchor editAs="oneCell">
    <xdr:from>
      <xdr:col>10</xdr:col>
      <xdr:colOff>212912</xdr:colOff>
      <xdr:row>30</xdr:row>
      <xdr:rowOff>112059</xdr:rowOff>
    </xdr:from>
    <xdr:to>
      <xdr:col>17</xdr:col>
      <xdr:colOff>178249</xdr:colOff>
      <xdr:row>30</xdr:row>
      <xdr:rowOff>588249</xdr:rowOff>
    </xdr:to>
    <xdr:pic>
      <xdr:nvPicPr>
        <xdr:cNvPr id="9" name="Imagen 8"/>
        <xdr:cNvPicPr>
          <a:picLocks noChangeAspect="1"/>
        </xdr:cNvPicPr>
      </xdr:nvPicPr>
      <xdr:blipFill>
        <a:blip xmlns:r="http://schemas.openxmlformats.org/officeDocument/2006/relationships" r:embed="rId22"/>
        <a:stretch>
          <a:fillRect/>
        </a:stretch>
      </xdr:blipFill>
      <xdr:spPr>
        <a:xfrm>
          <a:off x="16573500" y="29090471"/>
          <a:ext cx="3876190" cy="476190"/>
        </a:xfrm>
        <a:prstGeom prst="rect">
          <a:avLst/>
        </a:prstGeom>
      </xdr:spPr>
    </xdr:pic>
    <xdr:clientData/>
  </xdr:twoCellAnchor>
  <xdr:twoCellAnchor editAs="oneCell">
    <xdr:from>
      <xdr:col>10</xdr:col>
      <xdr:colOff>67235</xdr:colOff>
      <xdr:row>31</xdr:row>
      <xdr:rowOff>112059</xdr:rowOff>
    </xdr:from>
    <xdr:to>
      <xdr:col>15</xdr:col>
      <xdr:colOff>500566</xdr:colOff>
      <xdr:row>31</xdr:row>
      <xdr:rowOff>1254916</xdr:rowOff>
    </xdr:to>
    <xdr:pic>
      <xdr:nvPicPr>
        <xdr:cNvPr id="24" name="Imagen 23"/>
        <xdr:cNvPicPr>
          <a:picLocks noChangeAspect="1"/>
        </xdr:cNvPicPr>
      </xdr:nvPicPr>
      <xdr:blipFill>
        <a:blip xmlns:r="http://schemas.openxmlformats.org/officeDocument/2006/relationships" r:embed="rId23"/>
        <a:stretch>
          <a:fillRect/>
        </a:stretch>
      </xdr:blipFill>
      <xdr:spPr>
        <a:xfrm>
          <a:off x="16427823" y="29774030"/>
          <a:ext cx="2685714" cy="1142857"/>
        </a:xfrm>
        <a:prstGeom prst="rect">
          <a:avLst/>
        </a:prstGeom>
      </xdr:spPr>
    </xdr:pic>
    <xdr:clientData/>
  </xdr:twoCellAnchor>
  <xdr:twoCellAnchor editAs="oneCell">
    <xdr:from>
      <xdr:col>10</xdr:col>
      <xdr:colOff>78442</xdr:colOff>
      <xdr:row>32</xdr:row>
      <xdr:rowOff>112059</xdr:rowOff>
    </xdr:from>
    <xdr:to>
      <xdr:col>15</xdr:col>
      <xdr:colOff>140345</xdr:colOff>
      <xdr:row>32</xdr:row>
      <xdr:rowOff>1254916</xdr:rowOff>
    </xdr:to>
    <xdr:pic>
      <xdr:nvPicPr>
        <xdr:cNvPr id="25" name="Imagen 24"/>
        <xdr:cNvPicPr>
          <a:picLocks noChangeAspect="1"/>
        </xdr:cNvPicPr>
      </xdr:nvPicPr>
      <xdr:blipFill>
        <a:blip xmlns:r="http://schemas.openxmlformats.org/officeDocument/2006/relationships" r:embed="rId24"/>
        <a:stretch>
          <a:fillRect/>
        </a:stretch>
      </xdr:blipFill>
      <xdr:spPr>
        <a:xfrm>
          <a:off x="16439030" y="31118735"/>
          <a:ext cx="2314286" cy="1142857"/>
        </a:xfrm>
        <a:prstGeom prst="rect">
          <a:avLst/>
        </a:prstGeom>
      </xdr:spPr>
    </xdr:pic>
    <xdr:clientData/>
  </xdr:twoCellAnchor>
  <xdr:twoCellAnchor editAs="oneCell">
    <xdr:from>
      <xdr:col>10</xdr:col>
      <xdr:colOff>100853</xdr:colOff>
      <xdr:row>33</xdr:row>
      <xdr:rowOff>78442</xdr:rowOff>
    </xdr:from>
    <xdr:to>
      <xdr:col>16</xdr:col>
      <xdr:colOff>200187</xdr:colOff>
      <xdr:row>33</xdr:row>
      <xdr:rowOff>1221299</xdr:rowOff>
    </xdr:to>
    <xdr:pic>
      <xdr:nvPicPr>
        <xdr:cNvPr id="26" name="Imagen 25"/>
        <xdr:cNvPicPr>
          <a:picLocks noChangeAspect="1"/>
        </xdr:cNvPicPr>
      </xdr:nvPicPr>
      <xdr:blipFill>
        <a:blip xmlns:r="http://schemas.openxmlformats.org/officeDocument/2006/relationships" r:embed="rId25"/>
        <a:stretch>
          <a:fillRect/>
        </a:stretch>
      </xdr:blipFill>
      <xdr:spPr>
        <a:xfrm>
          <a:off x="16461441" y="32441030"/>
          <a:ext cx="3180952" cy="1142857"/>
        </a:xfrm>
        <a:prstGeom prst="rect">
          <a:avLst/>
        </a:prstGeom>
      </xdr:spPr>
    </xdr:pic>
    <xdr:clientData/>
  </xdr:twoCellAnchor>
  <xdr:twoCellAnchor editAs="oneCell">
    <xdr:from>
      <xdr:col>10</xdr:col>
      <xdr:colOff>295275</xdr:colOff>
      <xdr:row>34</xdr:row>
      <xdr:rowOff>123825</xdr:rowOff>
    </xdr:from>
    <xdr:to>
      <xdr:col>15</xdr:col>
      <xdr:colOff>742612</xdr:colOff>
      <xdr:row>34</xdr:row>
      <xdr:rowOff>619063</xdr:rowOff>
    </xdr:to>
    <xdr:pic>
      <xdr:nvPicPr>
        <xdr:cNvPr id="27" name="Imagen 26"/>
        <xdr:cNvPicPr>
          <a:picLocks noChangeAspect="1"/>
        </xdr:cNvPicPr>
      </xdr:nvPicPr>
      <xdr:blipFill>
        <a:blip xmlns:r="http://schemas.openxmlformats.org/officeDocument/2006/relationships" r:embed="rId26"/>
        <a:stretch>
          <a:fillRect/>
        </a:stretch>
      </xdr:blipFill>
      <xdr:spPr>
        <a:xfrm>
          <a:off x="16659225" y="33728025"/>
          <a:ext cx="2704762" cy="495238"/>
        </a:xfrm>
        <a:prstGeom prst="rect">
          <a:avLst/>
        </a:prstGeom>
      </xdr:spPr>
    </xdr:pic>
    <xdr:clientData/>
  </xdr:twoCellAnchor>
  <xdr:twoCellAnchor editAs="oneCell">
    <xdr:from>
      <xdr:col>10</xdr:col>
      <xdr:colOff>266700</xdr:colOff>
      <xdr:row>35</xdr:row>
      <xdr:rowOff>38100</xdr:rowOff>
    </xdr:from>
    <xdr:to>
      <xdr:col>15</xdr:col>
      <xdr:colOff>37846</xdr:colOff>
      <xdr:row>35</xdr:row>
      <xdr:rowOff>533338</xdr:rowOff>
    </xdr:to>
    <xdr:pic>
      <xdr:nvPicPr>
        <xdr:cNvPr id="28" name="Imagen 27"/>
        <xdr:cNvPicPr>
          <a:picLocks noChangeAspect="1"/>
        </xdr:cNvPicPr>
      </xdr:nvPicPr>
      <xdr:blipFill>
        <a:blip xmlns:r="http://schemas.openxmlformats.org/officeDocument/2006/relationships" r:embed="rId27"/>
        <a:stretch>
          <a:fillRect/>
        </a:stretch>
      </xdr:blipFill>
      <xdr:spPr>
        <a:xfrm>
          <a:off x="16630650" y="34404300"/>
          <a:ext cx="2028571" cy="495238"/>
        </a:xfrm>
        <a:prstGeom prst="rect">
          <a:avLst/>
        </a:prstGeom>
      </xdr:spPr>
    </xdr:pic>
    <xdr:clientData/>
  </xdr:twoCellAnchor>
  <xdr:twoCellAnchor editAs="oneCell">
    <xdr:from>
      <xdr:col>10</xdr:col>
      <xdr:colOff>200025</xdr:colOff>
      <xdr:row>36</xdr:row>
      <xdr:rowOff>57150</xdr:rowOff>
    </xdr:from>
    <xdr:to>
      <xdr:col>15</xdr:col>
      <xdr:colOff>523552</xdr:colOff>
      <xdr:row>36</xdr:row>
      <xdr:rowOff>552388</xdr:rowOff>
    </xdr:to>
    <xdr:pic>
      <xdr:nvPicPr>
        <xdr:cNvPr id="29" name="Imagen 28"/>
        <xdr:cNvPicPr>
          <a:picLocks noChangeAspect="1"/>
        </xdr:cNvPicPr>
      </xdr:nvPicPr>
      <xdr:blipFill>
        <a:blip xmlns:r="http://schemas.openxmlformats.org/officeDocument/2006/relationships" r:embed="rId28"/>
        <a:stretch>
          <a:fillRect/>
        </a:stretch>
      </xdr:blipFill>
      <xdr:spPr>
        <a:xfrm>
          <a:off x="16563975" y="35052000"/>
          <a:ext cx="2580952" cy="495238"/>
        </a:xfrm>
        <a:prstGeom prst="rect">
          <a:avLst/>
        </a:prstGeom>
      </xdr:spPr>
    </xdr:pic>
    <xdr:clientData/>
  </xdr:twoCellAnchor>
  <xdr:twoCellAnchor editAs="oneCell">
    <xdr:from>
      <xdr:col>10</xdr:col>
      <xdr:colOff>240195</xdr:colOff>
      <xdr:row>37</xdr:row>
      <xdr:rowOff>41413</xdr:rowOff>
    </xdr:from>
    <xdr:to>
      <xdr:col>16</xdr:col>
      <xdr:colOff>74591</xdr:colOff>
      <xdr:row>37</xdr:row>
      <xdr:rowOff>517603</xdr:rowOff>
    </xdr:to>
    <xdr:pic>
      <xdr:nvPicPr>
        <xdr:cNvPr id="30" name="Imagen 29"/>
        <xdr:cNvPicPr>
          <a:picLocks noChangeAspect="1"/>
        </xdr:cNvPicPr>
      </xdr:nvPicPr>
      <xdr:blipFill>
        <a:blip xmlns:r="http://schemas.openxmlformats.org/officeDocument/2006/relationships" r:embed="rId29"/>
        <a:stretch>
          <a:fillRect/>
        </a:stretch>
      </xdr:blipFill>
      <xdr:spPr>
        <a:xfrm>
          <a:off x="16614912" y="35698043"/>
          <a:ext cx="2923809" cy="476190"/>
        </a:xfrm>
        <a:prstGeom prst="rect">
          <a:avLst/>
        </a:prstGeom>
      </xdr:spPr>
    </xdr:pic>
    <xdr:clientData/>
  </xdr:twoCellAnchor>
  <xdr:twoCellAnchor editAs="oneCell">
    <xdr:from>
      <xdr:col>10</xdr:col>
      <xdr:colOff>281609</xdr:colOff>
      <xdr:row>40</xdr:row>
      <xdr:rowOff>140804</xdr:rowOff>
    </xdr:from>
    <xdr:to>
      <xdr:col>10</xdr:col>
      <xdr:colOff>1605419</xdr:colOff>
      <xdr:row>40</xdr:row>
      <xdr:rowOff>1150328</xdr:rowOff>
    </xdr:to>
    <xdr:pic>
      <xdr:nvPicPr>
        <xdr:cNvPr id="31" name="Imagen 30"/>
        <xdr:cNvPicPr>
          <a:picLocks noChangeAspect="1"/>
        </xdr:cNvPicPr>
      </xdr:nvPicPr>
      <xdr:blipFill>
        <a:blip xmlns:r="http://schemas.openxmlformats.org/officeDocument/2006/relationships" r:embed="rId30"/>
        <a:stretch>
          <a:fillRect/>
        </a:stretch>
      </xdr:blipFill>
      <xdr:spPr>
        <a:xfrm>
          <a:off x="16656326" y="37710717"/>
          <a:ext cx="1323810" cy="1009524"/>
        </a:xfrm>
        <a:prstGeom prst="rect">
          <a:avLst/>
        </a:prstGeom>
      </xdr:spPr>
    </xdr:pic>
    <xdr:clientData/>
  </xdr:twoCellAnchor>
  <xdr:twoCellAnchor editAs="oneCell">
    <xdr:from>
      <xdr:col>10</xdr:col>
      <xdr:colOff>74544</xdr:colOff>
      <xdr:row>38</xdr:row>
      <xdr:rowOff>82827</xdr:rowOff>
    </xdr:from>
    <xdr:to>
      <xdr:col>15</xdr:col>
      <xdr:colOff>641962</xdr:colOff>
      <xdr:row>38</xdr:row>
      <xdr:rowOff>578065</xdr:rowOff>
    </xdr:to>
    <xdr:pic>
      <xdr:nvPicPr>
        <xdr:cNvPr id="32" name="Imagen 31"/>
        <xdr:cNvPicPr>
          <a:picLocks noChangeAspect="1"/>
        </xdr:cNvPicPr>
      </xdr:nvPicPr>
      <xdr:blipFill>
        <a:blip xmlns:r="http://schemas.openxmlformats.org/officeDocument/2006/relationships" r:embed="rId31"/>
        <a:stretch>
          <a:fillRect/>
        </a:stretch>
      </xdr:blipFill>
      <xdr:spPr>
        <a:xfrm>
          <a:off x="16449261" y="36749936"/>
          <a:ext cx="2828571" cy="495238"/>
        </a:xfrm>
        <a:prstGeom prst="rect">
          <a:avLst/>
        </a:prstGeom>
      </xdr:spPr>
    </xdr:pic>
    <xdr:clientData/>
  </xdr:twoCellAnchor>
  <xdr:twoCellAnchor editAs="oneCell">
    <xdr:from>
      <xdr:col>10</xdr:col>
      <xdr:colOff>256761</xdr:colOff>
      <xdr:row>39</xdr:row>
      <xdr:rowOff>182218</xdr:rowOff>
    </xdr:from>
    <xdr:to>
      <xdr:col>10</xdr:col>
      <xdr:colOff>1504380</xdr:colOff>
      <xdr:row>39</xdr:row>
      <xdr:rowOff>534599</xdr:rowOff>
    </xdr:to>
    <xdr:pic>
      <xdr:nvPicPr>
        <xdr:cNvPr id="33" name="Imagen 32"/>
        <xdr:cNvPicPr>
          <a:picLocks noChangeAspect="1"/>
        </xdr:cNvPicPr>
      </xdr:nvPicPr>
      <xdr:blipFill>
        <a:blip xmlns:r="http://schemas.openxmlformats.org/officeDocument/2006/relationships" r:embed="rId32"/>
        <a:stretch>
          <a:fillRect/>
        </a:stretch>
      </xdr:blipFill>
      <xdr:spPr>
        <a:xfrm>
          <a:off x="16631478" y="37569914"/>
          <a:ext cx="1247619" cy="352381"/>
        </a:xfrm>
        <a:prstGeom prst="rect">
          <a:avLst/>
        </a:prstGeom>
      </xdr:spPr>
    </xdr:pic>
    <xdr:clientData/>
  </xdr:twoCellAnchor>
  <xdr:twoCellAnchor editAs="oneCell">
    <xdr:from>
      <xdr:col>10</xdr:col>
      <xdr:colOff>381000</xdr:colOff>
      <xdr:row>41</xdr:row>
      <xdr:rowOff>99391</xdr:rowOff>
    </xdr:from>
    <xdr:to>
      <xdr:col>10</xdr:col>
      <xdr:colOff>1704810</xdr:colOff>
      <xdr:row>41</xdr:row>
      <xdr:rowOff>1099391</xdr:rowOff>
    </xdr:to>
    <xdr:pic>
      <xdr:nvPicPr>
        <xdr:cNvPr id="34" name="Imagen 33"/>
        <xdr:cNvPicPr>
          <a:picLocks noChangeAspect="1"/>
        </xdr:cNvPicPr>
      </xdr:nvPicPr>
      <xdr:blipFill>
        <a:blip xmlns:r="http://schemas.openxmlformats.org/officeDocument/2006/relationships" r:embed="rId33"/>
        <a:stretch>
          <a:fillRect/>
        </a:stretch>
      </xdr:blipFill>
      <xdr:spPr>
        <a:xfrm>
          <a:off x="16755717" y="39698543"/>
          <a:ext cx="1323810" cy="1000000"/>
        </a:xfrm>
        <a:prstGeom prst="rect">
          <a:avLst/>
        </a:prstGeom>
      </xdr:spPr>
    </xdr:pic>
    <xdr:clientData/>
  </xdr:twoCellAnchor>
  <xdr:twoCellAnchor editAs="oneCell">
    <xdr:from>
      <xdr:col>10</xdr:col>
      <xdr:colOff>323022</xdr:colOff>
      <xdr:row>42</xdr:row>
      <xdr:rowOff>66260</xdr:rowOff>
    </xdr:from>
    <xdr:to>
      <xdr:col>10</xdr:col>
      <xdr:colOff>1561117</xdr:colOff>
      <xdr:row>42</xdr:row>
      <xdr:rowOff>428165</xdr:rowOff>
    </xdr:to>
    <xdr:pic>
      <xdr:nvPicPr>
        <xdr:cNvPr id="35" name="Imagen 34"/>
        <xdr:cNvPicPr>
          <a:picLocks noChangeAspect="1"/>
        </xdr:cNvPicPr>
      </xdr:nvPicPr>
      <xdr:blipFill>
        <a:blip xmlns:r="http://schemas.openxmlformats.org/officeDocument/2006/relationships" r:embed="rId34"/>
        <a:stretch>
          <a:fillRect/>
        </a:stretch>
      </xdr:blipFill>
      <xdr:spPr>
        <a:xfrm>
          <a:off x="16697739" y="40849825"/>
          <a:ext cx="1238095" cy="361905"/>
        </a:xfrm>
        <a:prstGeom prst="rect">
          <a:avLst/>
        </a:prstGeom>
      </xdr:spPr>
    </xdr:pic>
    <xdr:clientData/>
  </xdr:twoCellAnchor>
  <xdr:twoCellAnchor editAs="oneCell">
    <xdr:from>
      <xdr:col>10</xdr:col>
      <xdr:colOff>91108</xdr:colOff>
      <xdr:row>43</xdr:row>
      <xdr:rowOff>57979</xdr:rowOff>
    </xdr:from>
    <xdr:to>
      <xdr:col>15</xdr:col>
      <xdr:colOff>496622</xdr:colOff>
      <xdr:row>44</xdr:row>
      <xdr:rowOff>3407</xdr:rowOff>
    </xdr:to>
    <xdr:pic>
      <xdr:nvPicPr>
        <xdr:cNvPr id="36" name="Imagen 35"/>
        <xdr:cNvPicPr>
          <a:picLocks noChangeAspect="1"/>
        </xdr:cNvPicPr>
      </xdr:nvPicPr>
      <xdr:blipFill>
        <a:blip xmlns:r="http://schemas.openxmlformats.org/officeDocument/2006/relationships" r:embed="rId35"/>
        <a:stretch>
          <a:fillRect/>
        </a:stretch>
      </xdr:blipFill>
      <xdr:spPr>
        <a:xfrm>
          <a:off x="16465825" y="41371631"/>
          <a:ext cx="2666667" cy="1142857"/>
        </a:xfrm>
        <a:prstGeom prst="rect">
          <a:avLst/>
        </a:prstGeom>
      </xdr:spPr>
    </xdr:pic>
    <xdr:clientData/>
  </xdr:twoCellAnchor>
  <xdr:twoCellAnchor editAs="oneCell">
    <xdr:from>
      <xdr:col>10</xdr:col>
      <xdr:colOff>173934</xdr:colOff>
      <xdr:row>44</xdr:row>
      <xdr:rowOff>107674</xdr:rowOff>
    </xdr:from>
    <xdr:to>
      <xdr:col>15</xdr:col>
      <xdr:colOff>646114</xdr:colOff>
      <xdr:row>44</xdr:row>
      <xdr:rowOff>1279103</xdr:rowOff>
    </xdr:to>
    <xdr:pic>
      <xdr:nvPicPr>
        <xdr:cNvPr id="37" name="Imagen 36"/>
        <xdr:cNvPicPr>
          <a:picLocks noChangeAspect="1"/>
        </xdr:cNvPicPr>
      </xdr:nvPicPr>
      <xdr:blipFill>
        <a:blip xmlns:r="http://schemas.openxmlformats.org/officeDocument/2006/relationships" r:embed="rId36"/>
        <a:stretch>
          <a:fillRect/>
        </a:stretch>
      </xdr:blipFill>
      <xdr:spPr>
        <a:xfrm>
          <a:off x="16548651" y="42622304"/>
          <a:ext cx="2733333" cy="1171429"/>
        </a:xfrm>
        <a:prstGeom prst="rect">
          <a:avLst/>
        </a:prstGeom>
      </xdr:spPr>
    </xdr:pic>
    <xdr:clientData/>
  </xdr:twoCellAnchor>
  <xdr:twoCellAnchor editAs="oneCell">
    <xdr:from>
      <xdr:col>10</xdr:col>
      <xdr:colOff>140804</xdr:colOff>
      <xdr:row>45</xdr:row>
      <xdr:rowOff>107674</xdr:rowOff>
    </xdr:from>
    <xdr:to>
      <xdr:col>15</xdr:col>
      <xdr:colOff>822508</xdr:colOff>
      <xdr:row>45</xdr:row>
      <xdr:rowOff>1250531</xdr:rowOff>
    </xdr:to>
    <xdr:pic>
      <xdr:nvPicPr>
        <xdr:cNvPr id="38" name="Imagen 37"/>
        <xdr:cNvPicPr>
          <a:picLocks noChangeAspect="1"/>
        </xdr:cNvPicPr>
      </xdr:nvPicPr>
      <xdr:blipFill>
        <a:blip xmlns:r="http://schemas.openxmlformats.org/officeDocument/2006/relationships" r:embed="rId37"/>
        <a:stretch>
          <a:fillRect/>
        </a:stretch>
      </xdr:blipFill>
      <xdr:spPr>
        <a:xfrm>
          <a:off x="16515521" y="43997217"/>
          <a:ext cx="2942857" cy="1142857"/>
        </a:xfrm>
        <a:prstGeom prst="rect">
          <a:avLst/>
        </a:prstGeom>
      </xdr:spPr>
    </xdr:pic>
    <xdr:clientData/>
  </xdr:twoCellAnchor>
  <xdr:twoCellAnchor editAs="oneCell">
    <xdr:from>
      <xdr:col>10</xdr:col>
      <xdr:colOff>157369</xdr:colOff>
      <xdr:row>46</xdr:row>
      <xdr:rowOff>115957</xdr:rowOff>
    </xdr:from>
    <xdr:to>
      <xdr:col>15</xdr:col>
      <xdr:colOff>172406</xdr:colOff>
      <xdr:row>46</xdr:row>
      <xdr:rowOff>611195</xdr:rowOff>
    </xdr:to>
    <xdr:pic>
      <xdr:nvPicPr>
        <xdr:cNvPr id="39" name="Imagen 38"/>
        <xdr:cNvPicPr>
          <a:picLocks noChangeAspect="1"/>
        </xdr:cNvPicPr>
      </xdr:nvPicPr>
      <xdr:blipFill>
        <a:blip xmlns:r="http://schemas.openxmlformats.org/officeDocument/2006/relationships" r:embed="rId20"/>
        <a:stretch>
          <a:fillRect/>
        </a:stretch>
      </xdr:blipFill>
      <xdr:spPr>
        <a:xfrm>
          <a:off x="16532086" y="45281022"/>
          <a:ext cx="2276190" cy="495238"/>
        </a:xfrm>
        <a:prstGeom prst="rect">
          <a:avLst/>
        </a:prstGeom>
      </xdr:spPr>
    </xdr:pic>
    <xdr:clientData/>
  </xdr:twoCellAnchor>
  <xdr:twoCellAnchor editAs="oneCell">
    <xdr:from>
      <xdr:col>10</xdr:col>
      <xdr:colOff>496956</xdr:colOff>
      <xdr:row>47</xdr:row>
      <xdr:rowOff>157370</xdr:rowOff>
    </xdr:from>
    <xdr:to>
      <xdr:col>10</xdr:col>
      <xdr:colOff>1744575</xdr:colOff>
      <xdr:row>47</xdr:row>
      <xdr:rowOff>519275</xdr:rowOff>
    </xdr:to>
    <xdr:pic>
      <xdr:nvPicPr>
        <xdr:cNvPr id="40" name="Imagen 39"/>
        <xdr:cNvPicPr>
          <a:picLocks noChangeAspect="1"/>
        </xdr:cNvPicPr>
      </xdr:nvPicPr>
      <xdr:blipFill>
        <a:blip xmlns:r="http://schemas.openxmlformats.org/officeDocument/2006/relationships" r:embed="rId38"/>
        <a:stretch>
          <a:fillRect/>
        </a:stretch>
      </xdr:blipFill>
      <xdr:spPr>
        <a:xfrm>
          <a:off x="16871673" y="46084435"/>
          <a:ext cx="1247619" cy="361905"/>
        </a:xfrm>
        <a:prstGeom prst="rect">
          <a:avLst/>
        </a:prstGeom>
      </xdr:spPr>
    </xdr:pic>
    <xdr:clientData/>
  </xdr:twoCellAnchor>
  <xdr:twoCellAnchor editAs="oneCell">
    <xdr:from>
      <xdr:col>10</xdr:col>
      <xdr:colOff>240195</xdr:colOff>
      <xdr:row>48</xdr:row>
      <xdr:rowOff>115956</xdr:rowOff>
    </xdr:from>
    <xdr:to>
      <xdr:col>10</xdr:col>
      <xdr:colOff>1859243</xdr:colOff>
      <xdr:row>48</xdr:row>
      <xdr:rowOff>468337</xdr:rowOff>
    </xdr:to>
    <xdr:pic>
      <xdr:nvPicPr>
        <xdr:cNvPr id="41" name="Imagen 40"/>
        <xdr:cNvPicPr>
          <a:picLocks noChangeAspect="1"/>
        </xdr:cNvPicPr>
      </xdr:nvPicPr>
      <xdr:blipFill>
        <a:blip xmlns:r="http://schemas.openxmlformats.org/officeDocument/2006/relationships" r:embed="rId39"/>
        <a:stretch>
          <a:fillRect/>
        </a:stretch>
      </xdr:blipFill>
      <xdr:spPr>
        <a:xfrm>
          <a:off x="16614912" y="46672499"/>
          <a:ext cx="1619048" cy="352381"/>
        </a:xfrm>
        <a:prstGeom prst="rect">
          <a:avLst/>
        </a:prstGeom>
      </xdr:spPr>
    </xdr:pic>
    <xdr:clientData/>
  </xdr:twoCellAnchor>
  <xdr:twoCellAnchor editAs="oneCell">
    <xdr:from>
      <xdr:col>10</xdr:col>
      <xdr:colOff>149086</xdr:colOff>
      <xdr:row>49</xdr:row>
      <xdr:rowOff>140804</xdr:rowOff>
    </xdr:from>
    <xdr:to>
      <xdr:col>15</xdr:col>
      <xdr:colOff>526028</xdr:colOff>
      <xdr:row>49</xdr:row>
      <xdr:rowOff>636042</xdr:rowOff>
    </xdr:to>
    <xdr:pic>
      <xdr:nvPicPr>
        <xdr:cNvPr id="42" name="Imagen 41"/>
        <xdr:cNvPicPr>
          <a:picLocks noChangeAspect="1"/>
        </xdr:cNvPicPr>
      </xdr:nvPicPr>
      <xdr:blipFill>
        <a:blip xmlns:r="http://schemas.openxmlformats.org/officeDocument/2006/relationships" r:embed="rId40"/>
        <a:stretch>
          <a:fillRect/>
        </a:stretch>
      </xdr:blipFill>
      <xdr:spPr>
        <a:xfrm>
          <a:off x="16523803" y="47451065"/>
          <a:ext cx="2638095" cy="495238"/>
        </a:xfrm>
        <a:prstGeom prst="rect">
          <a:avLst/>
        </a:prstGeom>
      </xdr:spPr>
    </xdr:pic>
    <xdr:clientData/>
  </xdr:twoCellAnchor>
  <xdr:twoCellAnchor editAs="oneCell">
    <xdr:from>
      <xdr:col>10</xdr:col>
      <xdr:colOff>190500</xdr:colOff>
      <xdr:row>50</xdr:row>
      <xdr:rowOff>115957</xdr:rowOff>
    </xdr:from>
    <xdr:to>
      <xdr:col>15</xdr:col>
      <xdr:colOff>500776</xdr:colOff>
      <xdr:row>50</xdr:row>
      <xdr:rowOff>1258814</xdr:rowOff>
    </xdr:to>
    <xdr:pic>
      <xdr:nvPicPr>
        <xdr:cNvPr id="43" name="Imagen 42"/>
        <xdr:cNvPicPr>
          <a:picLocks noChangeAspect="1"/>
        </xdr:cNvPicPr>
      </xdr:nvPicPr>
      <xdr:blipFill>
        <a:blip xmlns:r="http://schemas.openxmlformats.org/officeDocument/2006/relationships" r:embed="rId41"/>
        <a:stretch>
          <a:fillRect/>
        </a:stretch>
      </xdr:blipFill>
      <xdr:spPr>
        <a:xfrm>
          <a:off x="16565217" y="48271044"/>
          <a:ext cx="2571429" cy="1142857"/>
        </a:xfrm>
        <a:prstGeom prst="rect">
          <a:avLst/>
        </a:prstGeom>
      </xdr:spPr>
    </xdr:pic>
    <xdr:clientData/>
  </xdr:twoCellAnchor>
  <xdr:twoCellAnchor editAs="oneCell">
    <xdr:from>
      <xdr:col>10</xdr:col>
      <xdr:colOff>190500</xdr:colOff>
      <xdr:row>51</xdr:row>
      <xdr:rowOff>204107</xdr:rowOff>
    </xdr:from>
    <xdr:to>
      <xdr:col>16</xdr:col>
      <xdr:colOff>787393</xdr:colOff>
      <xdr:row>51</xdr:row>
      <xdr:rowOff>1204107</xdr:rowOff>
    </xdr:to>
    <xdr:pic>
      <xdr:nvPicPr>
        <xdr:cNvPr id="44" name="Imagen 43"/>
        <xdr:cNvPicPr>
          <a:picLocks noChangeAspect="1"/>
        </xdr:cNvPicPr>
      </xdr:nvPicPr>
      <xdr:blipFill>
        <a:blip xmlns:r="http://schemas.openxmlformats.org/officeDocument/2006/relationships" r:embed="rId42"/>
        <a:stretch>
          <a:fillRect/>
        </a:stretch>
      </xdr:blipFill>
      <xdr:spPr>
        <a:xfrm>
          <a:off x="16559893" y="49774928"/>
          <a:ext cx="3685714" cy="1000000"/>
        </a:xfrm>
        <a:prstGeom prst="rect">
          <a:avLst/>
        </a:prstGeom>
      </xdr:spPr>
    </xdr:pic>
    <xdr:clientData/>
  </xdr:twoCellAnchor>
  <xdr:twoCellAnchor editAs="oneCell">
    <xdr:from>
      <xdr:col>10</xdr:col>
      <xdr:colOff>353786</xdr:colOff>
      <xdr:row>52</xdr:row>
      <xdr:rowOff>326572</xdr:rowOff>
    </xdr:from>
    <xdr:to>
      <xdr:col>10</xdr:col>
      <xdr:colOff>1896643</xdr:colOff>
      <xdr:row>52</xdr:row>
      <xdr:rowOff>688477</xdr:rowOff>
    </xdr:to>
    <xdr:pic>
      <xdr:nvPicPr>
        <xdr:cNvPr id="45" name="Imagen 44"/>
        <xdr:cNvPicPr>
          <a:picLocks noChangeAspect="1"/>
        </xdr:cNvPicPr>
      </xdr:nvPicPr>
      <xdr:blipFill>
        <a:blip xmlns:r="http://schemas.openxmlformats.org/officeDocument/2006/relationships" r:embed="rId43"/>
        <a:stretch>
          <a:fillRect/>
        </a:stretch>
      </xdr:blipFill>
      <xdr:spPr>
        <a:xfrm>
          <a:off x="16723179" y="51258108"/>
          <a:ext cx="1542857" cy="361905"/>
        </a:xfrm>
        <a:prstGeom prst="rect">
          <a:avLst/>
        </a:prstGeom>
      </xdr:spPr>
    </xdr:pic>
    <xdr:clientData/>
  </xdr:twoCellAnchor>
  <xdr:twoCellAnchor editAs="oneCell">
    <xdr:from>
      <xdr:col>10</xdr:col>
      <xdr:colOff>163286</xdr:colOff>
      <xdr:row>53</xdr:row>
      <xdr:rowOff>190500</xdr:rowOff>
    </xdr:from>
    <xdr:to>
      <xdr:col>15</xdr:col>
      <xdr:colOff>780690</xdr:colOff>
      <xdr:row>53</xdr:row>
      <xdr:rowOff>685738</xdr:rowOff>
    </xdr:to>
    <xdr:pic>
      <xdr:nvPicPr>
        <xdr:cNvPr id="46" name="Imagen 45"/>
        <xdr:cNvPicPr>
          <a:picLocks noChangeAspect="1"/>
        </xdr:cNvPicPr>
      </xdr:nvPicPr>
      <xdr:blipFill>
        <a:blip xmlns:r="http://schemas.openxmlformats.org/officeDocument/2006/relationships" r:embed="rId44"/>
        <a:stretch>
          <a:fillRect/>
        </a:stretch>
      </xdr:blipFill>
      <xdr:spPr>
        <a:xfrm>
          <a:off x="16532679" y="51992893"/>
          <a:ext cx="2876190" cy="495238"/>
        </a:xfrm>
        <a:prstGeom prst="rect">
          <a:avLst/>
        </a:prstGeom>
      </xdr:spPr>
    </xdr:pic>
    <xdr:clientData/>
  </xdr:twoCellAnchor>
  <xdr:twoCellAnchor editAs="oneCell">
    <xdr:from>
      <xdr:col>10</xdr:col>
      <xdr:colOff>367392</xdr:colOff>
      <xdr:row>55</xdr:row>
      <xdr:rowOff>190501</xdr:rowOff>
    </xdr:from>
    <xdr:to>
      <xdr:col>17</xdr:col>
      <xdr:colOff>458059</xdr:colOff>
      <xdr:row>55</xdr:row>
      <xdr:rowOff>1333358</xdr:rowOff>
    </xdr:to>
    <xdr:pic>
      <xdr:nvPicPr>
        <xdr:cNvPr id="47" name="Imagen 46"/>
        <xdr:cNvPicPr>
          <a:picLocks noChangeAspect="1"/>
        </xdr:cNvPicPr>
      </xdr:nvPicPr>
      <xdr:blipFill>
        <a:blip xmlns:r="http://schemas.openxmlformats.org/officeDocument/2006/relationships" r:embed="rId45"/>
        <a:stretch>
          <a:fillRect/>
        </a:stretch>
      </xdr:blipFill>
      <xdr:spPr>
        <a:xfrm>
          <a:off x="16736785" y="54496608"/>
          <a:ext cx="4009524" cy="1142857"/>
        </a:xfrm>
        <a:prstGeom prst="rect">
          <a:avLst/>
        </a:prstGeom>
      </xdr:spPr>
    </xdr:pic>
    <xdr:clientData/>
  </xdr:twoCellAnchor>
  <xdr:twoCellAnchor editAs="oneCell">
    <xdr:from>
      <xdr:col>10</xdr:col>
      <xdr:colOff>217714</xdr:colOff>
      <xdr:row>54</xdr:row>
      <xdr:rowOff>299357</xdr:rowOff>
    </xdr:from>
    <xdr:to>
      <xdr:col>16</xdr:col>
      <xdr:colOff>681274</xdr:colOff>
      <xdr:row>54</xdr:row>
      <xdr:rowOff>1442214</xdr:rowOff>
    </xdr:to>
    <xdr:pic>
      <xdr:nvPicPr>
        <xdr:cNvPr id="48" name="Imagen 47"/>
        <xdr:cNvPicPr>
          <a:picLocks noChangeAspect="1"/>
        </xdr:cNvPicPr>
      </xdr:nvPicPr>
      <xdr:blipFill>
        <a:blip xmlns:r="http://schemas.openxmlformats.org/officeDocument/2006/relationships" r:embed="rId46"/>
        <a:stretch>
          <a:fillRect/>
        </a:stretch>
      </xdr:blipFill>
      <xdr:spPr>
        <a:xfrm>
          <a:off x="16587107" y="52931786"/>
          <a:ext cx="3552381" cy="1142857"/>
        </a:xfrm>
        <a:prstGeom prst="rect">
          <a:avLst/>
        </a:prstGeom>
      </xdr:spPr>
    </xdr:pic>
    <xdr:clientData/>
  </xdr:twoCellAnchor>
  <xdr:twoCellAnchor editAs="oneCell">
    <xdr:from>
      <xdr:col>10</xdr:col>
      <xdr:colOff>81643</xdr:colOff>
      <xdr:row>56</xdr:row>
      <xdr:rowOff>108858</xdr:rowOff>
    </xdr:from>
    <xdr:to>
      <xdr:col>16</xdr:col>
      <xdr:colOff>240441</xdr:colOff>
      <xdr:row>56</xdr:row>
      <xdr:rowOff>604096</xdr:rowOff>
    </xdr:to>
    <xdr:pic>
      <xdr:nvPicPr>
        <xdr:cNvPr id="49" name="Imagen 48"/>
        <xdr:cNvPicPr>
          <a:picLocks noChangeAspect="1"/>
        </xdr:cNvPicPr>
      </xdr:nvPicPr>
      <xdr:blipFill>
        <a:blip xmlns:r="http://schemas.openxmlformats.org/officeDocument/2006/relationships" r:embed="rId47"/>
        <a:stretch>
          <a:fillRect/>
        </a:stretch>
      </xdr:blipFill>
      <xdr:spPr>
        <a:xfrm>
          <a:off x="16451036" y="56238322"/>
          <a:ext cx="3247619" cy="495238"/>
        </a:xfrm>
        <a:prstGeom prst="rect">
          <a:avLst/>
        </a:prstGeom>
      </xdr:spPr>
    </xdr:pic>
    <xdr:clientData/>
  </xdr:twoCellAnchor>
  <xdr:twoCellAnchor editAs="oneCell">
    <xdr:from>
      <xdr:col>10</xdr:col>
      <xdr:colOff>231322</xdr:colOff>
      <xdr:row>57</xdr:row>
      <xdr:rowOff>176892</xdr:rowOff>
    </xdr:from>
    <xdr:to>
      <xdr:col>10</xdr:col>
      <xdr:colOff>2155132</xdr:colOff>
      <xdr:row>57</xdr:row>
      <xdr:rowOff>538797</xdr:rowOff>
    </xdr:to>
    <xdr:pic>
      <xdr:nvPicPr>
        <xdr:cNvPr id="50" name="Imagen 49"/>
        <xdr:cNvPicPr>
          <a:picLocks noChangeAspect="1"/>
        </xdr:cNvPicPr>
      </xdr:nvPicPr>
      <xdr:blipFill>
        <a:blip xmlns:r="http://schemas.openxmlformats.org/officeDocument/2006/relationships" r:embed="rId48"/>
        <a:stretch>
          <a:fillRect/>
        </a:stretch>
      </xdr:blipFill>
      <xdr:spPr>
        <a:xfrm>
          <a:off x="16600715" y="57109178"/>
          <a:ext cx="1923810" cy="361905"/>
        </a:xfrm>
        <a:prstGeom prst="rect">
          <a:avLst/>
        </a:prstGeom>
      </xdr:spPr>
    </xdr:pic>
    <xdr:clientData/>
  </xdr:twoCellAnchor>
  <xdr:twoCellAnchor editAs="oneCell">
    <xdr:from>
      <xdr:col>10</xdr:col>
      <xdr:colOff>122465</xdr:colOff>
      <xdr:row>58</xdr:row>
      <xdr:rowOff>176893</xdr:rowOff>
    </xdr:from>
    <xdr:to>
      <xdr:col>18</xdr:col>
      <xdr:colOff>640239</xdr:colOff>
      <xdr:row>58</xdr:row>
      <xdr:rowOff>653083</xdr:rowOff>
    </xdr:to>
    <xdr:pic>
      <xdr:nvPicPr>
        <xdr:cNvPr id="51" name="Imagen 50"/>
        <xdr:cNvPicPr>
          <a:picLocks noChangeAspect="1"/>
        </xdr:cNvPicPr>
      </xdr:nvPicPr>
      <xdr:blipFill>
        <a:blip xmlns:r="http://schemas.openxmlformats.org/officeDocument/2006/relationships" r:embed="rId49"/>
        <a:stretch>
          <a:fillRect/>
        </a:stretch>
      </xdr:blipFill>
      <xdr:spPr>
        <a:xfrm>
          <a:off x="16491858" y="57898393"/>
          <a:ext cx="5266667" cy="476190"/>
        </a:xfrm>
        <a:prstGeom prst="rect">
          <a:avLst/>
        </a:prstGeom>
      </xdr:spPr>
    </xdr:pic>
    <xdr:clientData/>
  </xdr:twoCellAnchor>
  <xdr:twoCellAnchor editAs="oneCell">
    <xdr:from>
      <xdr:col>10</xdr:col>
      <xdr:colOff>81643</xdr:colOff>
      <xdr:row>59</xdr:row>
      <xdr:rowOff>190500</xdr:rowOff>
    </xdr:from>
    <xdr:to>
      <xdr:col>15</xdr:col>
      <xdr:colOff>489524</xdr:colOff>
      <xdr:row>59</xdr:row>
      <xdr:rowOff>1333357</xdr:rowOff>
    </xdr:to>
    <xdr:pic>
      <xdr:nvPicPr>
        <xdr:cNvPr id="52" name="Imagen 51"/>
        <xdr:cNvPicPr>
          <a:picLocks noChangeAspect="1"/>
        </xdr:cNvPicPr>
      </xdr:nvPicPr>
      <xdr:blipFill>
        <a:blip xmlns:r="http://schemas.openxmlformats.org/officeDocument/2006/relationships" r:embed="rId50"/>
        <a:stretch>
          <a:fillRect/>
        </a:stretch>
      </xdr:blipFill>
      <xdr:spPr>
        <a:xfrm>
          <a:off x="16451036" y="58769250"/>
          <a:ext cx="2666667" cy="1142857"/>
        </a:xfrm>
        <a:prstGeom prst="rect">
          <a:avLst/>
        </a:prstGeom>
      </xdr:spPr>
    </xdr:pic>
    <xdr:clientData/>
  </xdr:twoCellAnchor>
  <xdr:twoCellAnchor editAs="oneCell">
    <xdr:from>
      <xdr:col>10</xdr:col>
      <xdr:colOff>81643</xdr:colOff>
      <xdr:row>60</xdr:row>
      <xdr:rowOff>81643</xdr:rowOff>
    </xdr:from>
    <xdr:to>
      <xdr:col>16</xdr:col>
      <xdr:colOff>326155</xdr:colOff>
      <xdr:row>60</xdr:row>
      <xdr:rowOff>1224500</xdr:rowOff>
    </xdr:to>
    <xdr:pic>
      <xdr:nvPicPr>
        <xdr:cNvPr id="53" name="Imagen 52"/>
        <xdr:cNvPicPr>
          <a:picLocks noChangeAspect="1"/>
        </xdr:cNvPicPr>
      </xdr:nvPicPr>
      <xdr:blipFill>
        <a:blip xmlns:r="http://schemas.openxmlformats.org/officeDocument/2006/relationships" r:embed="rId51"/>
        <a:stretch>
          <a:fillRect/>
        </a:stretch>
      </xdr:blipFill>
      <xdr:spPr>
        <a:xfrm>
          <a:off x="16451036" y="60061929"/>
          <a:ext cx="3333333" cy="1142857"/>
        </a:xfrm>
        <a:prstGeom prst="rect">
          <a:avLst/>
        </a:prstGeom>
      </xdr:spPr>
    </xdr:pic>
    <xdr:clientData/>
  </xdr:twoCellAnchor>
  <xdr:twoCellAnchor editAs="oneCell">
    <xdr:from>
      <xdr:col>10</xdr:col>
      <xdr:colOff>272143</xdr:colOff>
      <xdr:row>61</xdr:row>
      <xdr:rowOff>122464</xdr:rowOff>
    </xdr:from>
    <xdr:to>
      <xdr:col>10</xdr:col>
      <xdr:colOff>1824524</xdr:colOff>
      <xdr:row>61</xdr:row>
      <xdr:rowOff>484369</xdr:rowOff>
    </xdr:to>
    <xdr:pic>
      <xdr:nvPicPr>
        <xdr:cNvPr id="54" name="Imagen 53"/>
        <xdr:cNvPicPr>
          <a:picLocks noChangeAspect="1"/>
        </xdr:cNvPicPr>
      </xdr:nvPicPr>
      <xdr:blipFill>
        <a:blip xmlns:r="http://schemas.openxmlformats.org/officeDocument/2006/relationships" r:embed="rId52"/>
        <a:stretch>
          <a:fillRect/>
        </a:stretch>
      </xdr:blipFill>
      <xdr:spPr>
        <a:xfrm>
          <a:off x="16641536" y="61381821"/>
          <a:ext cx="1552381" cy="361905"/>
        </a:xfrm>
        <a:prstGeom prst="rect">
          <a:avLst/>
        </a:prstGeom>
      </xdr:spPr>
    </xdr:pic>
    <xdr:clientData/>
  </xdr:twoCellAnchor>
  <xdr:twoCellAnchor editAs="oneCell">
    <xdr:from>
      <xdr:col>10</xdr:col>
      <xdr:colOff>217715</xdr:colOff>
      <xdr:row>62</xdr:row>
      <xdr:rowOff>258535</xdr:rowOff>
    </xdr:from>
    <xdr:to>
      <xdr:col>10</xdr:col>
      <xdr:colOff>1827239</xdr:colOff>
      <xdr:row>62</xdr:row>
      <xdr:rowOff>620440</xdr:rowOff>
    </xdr:to>
    <xdr:pic>
      <xdr:nvPicPr>
        <xdr:cNvPr id="55" name="Imagen 54"/>
        <xdr:cNvPicPr>
          <a:picLocks noChangeAspect="1"/>
        </xdr:cNvPicPr>
      </xdr:nvPicPr>
      <xdr:blipFill>
        <a:blip xmlns:r="http://schemas.openxmlformats.org/officeDocument/2006/relationships" r:embed="rId53"/>
        <a:stretch>
          <a:fillRect/>
        </a:stretch>
      </xdr:blipFill>
      <xdr:spPr>
        <a:xfrm>
          <a:off x="16587108" y="62198249"/>
          <a:ext cx="1609524" cy="361905"/>
        </a:xfrm>
        <a:prstGeom prst="rect">
          <a:avLst/>
        </a:prstGeom>
      </xdr:spPr>
    </xdr:pic>
    <xdr:clientData/>
  </xdr:twoCellAnchor>
  <xdr:twoCellAnchor editAs="oneCell">
    <xdr:from>
      <xdr:col>10</xdr:col>
      <xdr:colOff>54429</xdr:colOff>
      <xdr:row>63</xdr:row>
      <xdr:rowOff>204107</xdr:rowOff>
    </xdr:from>
    <xdr:to>
      <xdr:col>16</xdr:col>
      <xdr:colOff>141518</xdr:colOff>
      <xdr:row>63</xdr:row>
      <xdr:rowOff>1183822</xdr:rowOff>
    </xdr:to>
    <xdr:pic>
      <xdr:nvPicPr>
        <xdr:cNvPr id="56" name="Imagen 55"/>
        <xdr:cNvPicPr>
          <a:picLocks noChangeAspect="1"/>
        </xdr:cNvPicPr>
      </xdr:nvPicPr>
      <xdr:blipFill>
        <a:blip xmlns:r="http://schemas.openxmlformats.org/officeDocument/2006/relationships" r:embed="rId54"/>
        <a:stretch>
          <a:fillRect/>
        </a:stretch>
      </xdr:blipFill>
      <xdr:spPr>
        <a:xfrm>
          <a:off x="16423822" y="62919428"/>
          <a:ext cx="3175910" cy="979715"/>
        </a:xfrm>
        <a:prstGeom prst="rect">
          <a:avLst/>
        </a:prstGeom>
      </xdr:spPr>
    </xdr:pic>
    <xdr:clientData/>
  </xdr:twoCellAnchor>
  <xdr:twoCellAnchor editAs="oneCell">
    <xdr:from>
      <xdr:col>10</xdr:col>
      <xdr:colOff>408215</xdr:colOff>
      <xdr:row>64</xdr:row>
      <xdr:rowOff>190500</xdr:rowOff>
    </xdr:from>
    <xdr:to>
      <xdr:col>10</xdr:col>
      <xdr:colOff>1732025</xdr:colOff>
      <xdr:row>64</xdr:row>
      <xdr:rowOff>1200024</xdr:rowOff>
    </xdr:to>
    <xdr:pic>
      <xdr:nvPicPr>
        <xdr:cNvPr id="57" name="Imagen 56"/>
        <xdr:cNvPicPr>
          <a:picLocks noChangeAspect="1"/>
        </xdr:cNvPicPr>
      </xdr:nvPicPr>
      <xdr:blipFill>
        <a:blip xmlns:r="http://schemas.openxmlformats.org/officeDocument/2006/relationships" r:embed="rId55"/>
        <a:stretch>
          <a:fillRect/>
        </a:stretch>
      </xdr:blipFill>
      <xdr:spPr>
        <a:xfrm>
          <a:off x="16777608" y="64320964"/>
          <a:ext cx="1323810" cy="10095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4</xdr:col>
          <xdr:colOff>0</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70" zoomScaleNormal="70" zoomScalePageLayoutView="140" workbookViewId="0">
      <pane ySplit="9" topLeftCell="A65" activePane="bottomLeft" state="frozen"/>
      <selection pane="bottomLeft" activeCell="D66" sqref="D66:D7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M7A</v>
      </c>
    </row>
    <row r="2" spans="1:16" ht="15.75" x14ac:dyDescent="0.25">
      <c r="A2" s="1"/>
      <c r="B2" s="3" t="s">
        <v>121</v>
      </c>
      <c r="C2" s="82" t="s">
        <v>21</v>
      </c>
      <c r="D2" s="83"/>
      <c r="F2" s="75" t="s">
        <v>0</v>
      </c>
      <c r="G2" s="76"/>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4">
        <v>11</v>
      </c>
      <c r="D3" s="85"/>
      <c r="F3" s="77"/>
      <c r="G3" s="78"/>
      <c r="H3" s="58"/>
      <c r="I3" s="38"/>
      <c r="J3" s="14"/>
      <c r="L3" s="2" t="s">
        <v>154</v>
      </c>
      <c r="M3" s="2" t="str">
        <f ca="1">IF($N3&lt;COUNTIF('Definición técnica de imagenes'!$A$3:$A$102,$G$5),OFFSET('Definición técnica de imagenes'!$A$1,MATCH($G$5,'Definición técnica de imagenes'!$A$1:$A$104,0)-1+$N3,1,1,1),"")</f>
        <v>Respuesta</v>
      </c>
      <c r="N3" s="2">
        <v>1</v>
      </c>
      <c r="O3" s="2" t="str">
        <f>'Definición técnica de imagenes'!A4</f>
        <v>M5A</v>
      </c>
    </row>
    <row r="4" spans="1:16" ht="16.5" x14ac:dyDescent="0.3">
      <c r="A4" s="1"/>
      <c r="B4" s="4" t="s">
        <v>54</v>
      </c>
      <c r="C4" s="84" t="s">
        <v>189</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6" t="s">
        <v>188</v>
      </c>
      <c r="D5" s="87"/>
      <c r="E5" s="5"/>
      <c r="F5" s="37" t="str">
        <f>IF(G4="Recurso","Motor del recurso","")</f>
        <v>Motor del recurso</v>
      </c>
      <c r="G5" s="61" t="s">
        <v>58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1"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M7A</v>
      </c>
      <c r="F9" s="57" t="s">
        <v>61</v>
      </c>
      <c r="G9" s="57" t="s">
        <v>59</v>
      </c>
      <c r="H9" s="57" t="s">
        <v>60</v>
      </c>
      <c r="I9" s="57" t="s">
        <v>114</v>
      </c>
      <c r="J9" s="18" t="s">
        <v>6</v>
      </c>
      <c r="K9" s="19" t="s">
        <v>7</v>
      </c>
      <c r="O9" s="2" t="str">
        <f>'Definición técnica de imagenes'!A11</f>
        <v>M10B</v>
      </c>
    </row>
    <row r="10" spans="1:16" s="11" customFormat="1" ht="102.75" customHeight="1" x14ac:dyDescent="0.25">
      <c r="A10" s="12" t="str">
        <f>IF(OR(B10&lt;&gt;"",J10&lt;&gt;""),"IMG01","")</f>
        <v>IMG01</v>
      </c>
      <c r="B10" s="62"/>
      <c r="C10" s="20" t="str">
        <f t="shared" ref="C10:C41" si="0">IF(OR(B10&lt;&gt;"",J10&lt;&gt;""),IF($G$4="Recurso",CONCATENATE($G$4," ",$G$5),$G$4),"")</f>
        <v>Recurso M7A</v>
      </c>
      <c r="D10" s="63" t="s">
        <v>187</v>
      </c>
      <c r="E10" s="63" t="s">
        <v>155</v>
      </c>
      <c r="F10" s="13" t="str">
        <f t="shared" ref="F10" ca="1" si="1">IF(OR(B10&lt;&gt;"",J10&lt;&gt;""),CONCATENATE($C$7,"_",$A10,IF($G$4="Cuaderno de Estudio","_small",CONCATENATE(IF(I10="","","n"),IF(LEFT($G$5,1)="F",".jpg",".png")))),"")</f>
        <v>MA_11_01_CO_RE190_IMG01n.png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MA_11_01_CO_RE190_IMG01a.png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4" t="s">
        <v>204</v>
      </c>
      <c r="K10" s="64"/>
      <c r="O10" s="2" t="str">
        <f>'Definición técnica de imagenes'!A12</f>
        <v>M12D</v>
      </c>
    </row>
    <row r="11" spans="1:16" s="11" customFormat="1" ht="130.5" customHeight="1" x14ac:dyDescent="0.25">
      <c r="A11" s="12" t="str">
        <f>IF(OR(B11&lt;&gt;"",J11&lt;&gt;""),CONCATENATE(LEFT(A10,3),IF(MID(A10,4,2)+1&lt;10,CONCATENATE("0",MID(A10,4,2)+1))),"")</f>
        <v>IMG02</v>
      </c>
      <c r="B11" s="62"/>
      <c r="C11" s="20" t="str">
        <f>IF(OR(B11&lt;&gt;"",J11&lt;&gt;""),IF($G$4="Recurso",CONCATENATE($G$4," ",$G$5),$G$4),"")</f>
        <v>Recurso M7A</v>
      </c>
      <c r="D11" s="63" t="s">
        <v>187</v>
      </c>
      <c r="E11" s="63" t="s">
        <v>67</v>
      </c>
      <c r="F11" s="13" t="str">
        <f ca="1">IF(OR(B11&lt;&gt;"",J11&lt;&gt;""),CONCATENATE($C$7,"_",$A11,IF($G$4="Cuaderno de Estudio","_small",CONCATENATE(IF(I11="","","n"),IF(LEFT($G$5,1)="F",".jpg",".png")))),"")</f>
        <v>MA_11_01_CO_RE190_IMG02.png</v>
      </c>
      <c r="G11" s="13" t="str">
        <f ca="1">IF($F11&lt;&gt;"",IF($G$4="Recurso",VLOOKUP($E11,OFFSET('Definición técnica de imagenes'!$A$1,MATCH($G$5,'Definición técnica de imagenes'!$A$1:$A$104,0)-1,1,COUNTIF('Definición técnica de imagenes'!$A$3:$A$102,$G$5),5),5,FALSE),'Definición técnica de imagenes'!$F$16),"")</f>
        <v>110 x 110 px</v>
      </c>
      <c r="H11" s="13" t="str">
        <f ca="1">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4"/>
      <c r="O11" s="2" t="str">
        <f>'Definición técnica de imagenes'!A13</f>
        <v>M101</v>
      </c>
    </row>
    <row r="12" spans="1:16" s="11" customFormat="1" ht="105.75" customHeight="1" x14ac:dyDescent="0.25">
      <c r="A12" s="12" t="str">
        <f t="shared" ref="A12:A18" si="3">IF(OR(B12&lt;&gt;"",J12&lt;&gt;""),CONCATENATE(LEFT(A11,3),IF(MID(A11,4,2)+1&lt;10,CONCATENATE("0",MID(A11,4,2)+1))),"")</f>
        <v>IMG03</v>
      </c>
      <c r="B12" s="62"/>
      <c r="C12" s="20" t="str">
        <f t="shared" si="0"/>
        <v>Recurso M7A</v>
      </c>
      <c r="D12" s="63" t="s">
        <v>187</v>
      </c>
      <c r="E12" s="63" t="s">
        <v>67</v>
      </c>
      <c r="F12" s="13" t="str">
        <f t="shared" ref="F12:F74" ca="1" si="4">IF(OR(B12&lt;&gt;"",J12&lt;&gt;""),CONCATENATE($C$7,"_",$A12,IF($G$4="Cuaderno de Estudio","_small",CONCATENATE(IF(I12="","","n"),IF(LEFT($G$5,1)="F",".jpg",".png")))),"")</f>
        <v>MA_11_01_CO_RE190_IMG03.png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ref="H12:H74" ca="1" si="5">IF(AND(I12&lt;&gt;"",I12&lt;&gt;0),IF(OR(B12&lt;&gt;"",J12&lt;&gt;""),CONCATENATE($C$7,"_",$A12,IF($G$4="Cuaderno de Estudio","_zoom",CONCATENATE("a",IF(LEFT($G$5,1)="F",".jpg",".png")))),""),"")</f>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t="s">
        <v>190</v>
      </c>
      <c r="O12" s="2" t="str">
        <f>'Definición técnica de imagenes'!A18</f>
        <v>Diaporama F1</v>
      </c>
    </row>
    <row r="13" spans="1:16" s="11" customFormat="1" ht="123.75" customHeight="1" x14ac:dyDescent="0.25">
      <c r="A13" s="12" t="str">
        <f t="shared" si="3"/>
        <v>IMG04</v>
      </c>
      <c r="B13" s="62"/>
      <c r="C13" s="20" t="str">
        <f t="shared" si="0"/>
        <v>Recurso M7A</v>
      </c>
      <c r="D13" s="63" t="s">
        <v>187</v>
      </c>
      <c r="E13" s="63" t="s">
        <v>67</v>
      </c>
      <c r="F13" s="13" t="str">
        <f t="shared" ca="1" si="4"/>
        <v>MA_11_01_CO_RE190_IMG04.png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c r="O13" s="2" t="str">
        <f>'Definición técnica de imagenes'!A19</f>
        <v>F4</v>
      </c>
    </row>
    <row r="14" spans="1:16" s="11" customFormat="1" ht="122.25" customHeight="1" x14ac:dyDescent="0.25">
      <c r="A14" s="12" t="str">
        <f t="shared" si="3"/>
        <v>IMG05</v>
      </c>
      <c r="B14" s="62"/>
      <c r="C14" s="20" t="str">
        <f t="shared" si="0"/>
        <v>Recurso M7A</v>
      </c>
      <c r="D14" s="63" t="s">
        <v>187</v>
      </c>
      <c r="E14" s="63" t="s">
        <v>67</v>
      </c>
      <c r="F14" s="13" t="str">
        <f t="shared" ca="1" si="4"/>
        <v>MA_11_01_CO_RE190_IMG05.png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195</v>
      </c>
      <c r="K14" s="66"/>
      <c r="O14" s="2" t="str">
        <f>'Definición técnica de imagenes'!A22</f>
        <v>F6</v>
      </c>
    </row>
    <row r="15" spans="1:16" s="11" customFormat="1" ht="115.5" customHeight="1" x14ac:dyDescent="0.25">
      <c r="A15" s="12" t="str">
        <f t="shared" si="3"/>
        <v>IMG06</v>
      </c>
      <c r="B15" s="62"/>
      <c r="C15" s="20" t="str">
        <f t="shared" si="0"/>
        <v>Recurso M7A</v>
      </c>
      <c r="D15" s="63" t="s">
        <v>187</v>
      </c>
      <c r="E15" s="63" t="s">
        <v>67</v>
      </c>
      <c r="F15" s="13" t="str">
        <f t="shared" ca="1" si="4"/>
        <v>MA_11_01_CO_RE190_IMG06.png</v>
      </c>
      <c r="G15" s="13" t="str">
        <f ca="1">IF($F15&lt;&gt;"",IF($G$4="Recurso",VLOOKUP($E15,OFFSET('Definición técnica de imagenes'!$A$1,MATCH($G$5,'Definición técnica de imagenes'!$A$1:$A$104,0)-1,1,COUNTIF('Definición técnica de imagenes'!$A$3:$A$102,$G$5),5),5,FALSE),'Definición técnica de imagenes'!$F$16),"")</f>
        <v>110 x 110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4" t="s">
        <v>196</v>
      </c>
      <c r="K15" s="66"/>
      <c r="O15" s="2" t="str">
        <f>'Definición técnica de imagenes'!A24</f>
        <v>F6B</v>
      </c>
    </row>
    <row r="16" spans="1:16" s="11" customFormat="1" ht="106.5" customHeight="1" x14ac:dyDescent="0.3">
      <c r="A16" s="12" t="str">
        <f t="shared" si="3"/>
        <v>IMG07</v>
      </c>
      <c r="B16" s="62"/>
      <c r="C16" s="20" t="str">
        <f t="shared" si="0"/>
        <v>Recurso M7A</v>
      </c>
      <c r="D16" s="63" t="s">
        <v>187</v>
      </c>
      <c r="E16" s="63" t="s">
        <v>67</v>
      </c>
      <c r="F16" s="13" t="str">
        <f t="shared" ca="1" si="4"/>
        <v>MA_11_01_CO_RE190_IMG07.png</v>
      </c>
      <c r="G16" s="13" t="str">
        <f ca="1">IF($F16&lt;&gt;"",IF($G$4="Recurso",VLOOKUP($E16,OFFSET('Definición técnica de imagenes'!$A$1,MATCH($G$5,'Definición técnica de imagenes'!$A$1:$A$104,0)-1,1,COUNTIF('Definición técnica de imagenes'!$A$3:$A$102,$G$5),5),5,FALSE),'Definición técnica de imagenes'!$F$16),"")</f>
        <v>110 x 110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4" t="s">
        <v>197</v>
      </c>
      <c r="K16" s="67"/>
      <c r="O16" s="2" t="str">
        <f>'Definición técnica de imagenes'!A25</f>
        <v>F7</v>
      </c>
    </row>
    <row r="17" spans="1:15" s="11" customFormat="1" ht="111" customHeight="1" x14ac:dyDescent="0.25">
      <c r="A17" s="12" t="str">
        <f t="shared" si="3"/>
        <v>IMG08</v>
      </c>
      <c r="B17" s="62"/>
      <c r="C17" s="20" t="str">
        <f t="shared" si="0"/>
        <v>Recurso M7A</v>
      </c>
      <c r="D17" s="63" t="s">
        <v>187</v>
      </c>
      <c r="E17" s="63" t="s">
        <v>155</v>
      </c>
      <c r="F17" s="13" t="str">
        <f t="shared" ca="1" si="4"/>
        <v>MA_11_01_CO_RE190_IMG08n.png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MA_11_01_CO_RE190_IMG08a.png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4" t="s">
        <v>205</v>
      </c>
      <c r="K17" s="66"/>
      <c r="O17" s="2" t="str">
        <f>'Definición técnica de imagenes'!A27</f>
        <v>F7B</v>
      </c>
    </row>
    <row r="18" spans="1:15" s="11" customFormat="1" ht="117" customHeight="1" x14ac:dyDescent="0.25">
      <c r="A18" s="12" t="str">
        <f t="shared" si="3"/>
        <v>IMG09</v>
      </c>
      <c r="B18" s="62"/>
      <c r="C18" s="20" t="str">
        <f t="shared" si="0"/>
        <v>Recurso M7A</v>
      </c>
      <c r="D18" s="63" t="s">
        <v>187</v>
      </c>
      <c r="E18" s="63" t="s">
        <v>67</v>
      </c>
      <c r="F18" s="13" t="str">
        <f t="shared" ca="1" si="4"/>
        <v>MA_11_01_CO_RE190_IMG09.png</v>
      </c>
      <c r="G18" s="13" t="str">
        <f ca="1">IF($F18&lt;&gt;"",IF($G$4="Recurso",VLOOKUP($E18,OFFSET('Definición técnica de imagenes'!$A$1,MATCH($G$5,'Definición técnica de imagenes'!$A$1:$A$104,0)-1,1,COUNTIF('Definición técnica de imagenes'!$A$3:$A$102,$G$5),5),5,FALSE),'Definición técnica de imagenes'!$F$16),"")</f>
        <v>110 x 110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4" t="s">
        <v>199</v>
      </c>
      <c r="K18" s="66"/>
      <c r="O18" s="2" t="str">
        <f>'Definición técnica de imagenes'!A30</f>
        <v>F8</v>
      </c>
    </row>
    <row r="19" spans="1:15" s="11" customFormat="1" ht="101.25" customHeight="1" x14ac:dyDescent="0.3">
      <c r="A19" s="12" t="str">
        <f t="shared" ref="A19:A50" si="6">IF(OR(B19&lt;&gt;"",J19&lt;&gt;""),CONCATENATE(LEFT(A18,3),IF(MID(A18,4,2)+1&lt;10,CONCATENATE("0",MID(A18,4,2)+1),MID(A18,4,2)+1)),"")</f>
        <v>IMG10</v>
      </c>
      <c r="B19" s="62"/>
      <c r="C19" s="20" t="str">
        <f t="shared" si="0"/>
        <v>Recurso M7A</v>
      </c>
      <c r="D19" s="63" t="s">
        <v>187</v>
      </c>
      <c r="E19" s="63" t="s">
        <v>67</v>
      </c>
      <c r="F19" s="13" t="str">
        <f t="shared" ca="1" si="4"/>
        <v>MA_11_01_CO_RE190_IMG10.png</v>
      </c>
      <c r="G19" s="13" t="str">
        <f ca="1">IF($F19&lt;&gt;"",IF($G$4="Recurso",VLOOKUP($E19,OFFSET('Definición técnica de imagenes'!$A$1,MATCH($G$5,'Definición técnica de imagenes'!$A$1:$A$104,0)-1,1,COUNTIF('Definición técnica de imagenes'!$A$3:$A$102,$G$5),5),5,FALSE),'Definición técnica de imagenes'!$F$16),"")</f>
        <v>110 x 110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4" t="s">
        <v>200</v>
      </c>
      <c r="K19" s="67"/>
      <c r="O19" s="2" t="str">
        <f>'Definición técnica de imagenes'!A31</f>
        <v>F10</v>
      </c>
    </row>
    <row r="20" spans="1:15" s="11" customFormat="1" ht="105" customHeight="1" x14ac:dyDescent="0.25">
      <c r="A20" s="12" t="str">
        <f t="shared" si="6"/>
        <v>IMG11</v>
      </c>
      <c r="B20" s="62"/>
      <c r="C20" s="20" t="str">
        <f t="shared" si="0"/>
        <v>Recurso M7A</v>
      </c>
      <c r="D20" s="63" t="s">
        <v>187</v>
      </c>
      <c r="E20" s="63" t="s">
        <v>67</v>
      </c>
      <c r="F20" s="13" t="str">
        <f t="shared" ca="1" si="4"/>
        <v>MA_11_01_CO_RE190_IMG11.png</v>
      </c>
      <c r="G20" s="13" t="str">
        <f ca="1">IF($F20&lt;&gt;"",IF($G$4="Recurso",VLOOKUP($E20,OFFSET('Definición técnica de imagenes'!$A$1,MATCH($G$5,'Definición técnica de imagenes'!$A$1:$A$104,0)-1,1,COUNTIF('Definición técnica de imagenes'!$A$3:$A$102,$G$5),5),5,FALSE),'Definición técnica de imagenes'!$F$16),"")</f>
        <v>110 x 110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t="s">
        <v>201</v>
      </c>
      <c r="K20" s="66"/>
      <c r="O20" s="2" t="str">
        <f>'Definición técnica de imagenes'!A32</f>
        <v>F10B</v>
      </c>
    </row>
    <row r="21" spans="1:15" s="11" customFormat="1" ht="132" customHeight="1" x14ac:dyDescent="0.25">
      <c r="A21" s="12" t="str">
        <f t="shared" si="6"/>
        <v>IMG12</v>
      </c>
      <c r="B21" s="62"/>
      <c r="C21" s="20" t="str">
        <f t="shared" si="0"/>
        <v>Recurso M7A</v>
      </c>
      <c r="D21" s="63" t="s">
        <v>187</v>
      </c>
      <c r="E21" s="63" t="s">
        <v>67</v>
      </c>
      <c r="F21" s="13" t="str">
        <f t="shared" ca="1" si="4"/>
        <v>MA_11_01_CO_RE190_IMG12.png</v>
      </c>
      <c r="G21" s="13" t="str">
        <f ca="1">IF($F21&lt;&gt;"",IF($G$4="Recurso",VLOOKUP($E21,OFFSET('Definición técnica de imagenes'!$A$1,MATCH($G$5,'Definición técnica de imagenes'!$A$1:$A$104,0)-1,1,COUNTIF('Definición técnica de imagenes'!$A$3:$A$102,$G$5),5),5,FALSE),'Definición técnica de imagenes'!$F$16),"")</f>
        <v>110 x 110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4" t="s">
        <v>198</v>
      </c>
      <c r="K21" s="66"/>
      <c r="O21" s="2" t="str">
        <f>'Definición técnica de imagenes'!A33</f>
        <v>F11</v>
      </c>
    </row>
    <row r="22" spans="1:15" s="11" customFormat="1" ht="123" customHeight="1" x14ac:dyDescent="0.25">
      <c r="A22" s="12" t="str">
        <f t="shared" si="6"/>
        <v>IMG13</v>
      </c>
      <c r="B22" s="62"/>
      <c r="C22" s="20" t="str">
        <f t="shared" si="0"/>
        <v>Recurso M7A</v>
      </c>
      <c r="D22" s="63" t="s">
        <v>187</v>
      </c>
      <c r="E22" s="63" t="s">
        <v>67</v>
      </c>
      <c r="F22" s="13" t="str">
        <f t="shared" ca="1" si="4"/>
        <v>MA_11_01_CO_RE190_IMG13.png</v>
      </c>
      <c r="G22" s="13" t="str">
        <f ca="1">IF($F22&lt;&gt;"",IF($G$4="Recurso",VLOOKUP($E22,OFFSET('Definición técnica de imagenes'!$A$1,MATCH($G$5,'Definición técnica de imagenes'!$A$1:$A$104,0)-1,1,COUNTIF('Definición técnica de imagenes'!$A$3:$A$102,$G$5),5),5,FALSE),'Definición técnica de imagenes'!$F$16),"")</f>
        <v>110 x 110 px</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4" t="s">
        <v>203</v>
      </c>
      <c r="K22" s="68"/>
      <c r="O22" s="2" t="str">
        <f>'Definición técnica de imagenes'!A34</f>
        <v>F12</v>
      </c>
    </row>
    <row r="23" spans="1:15" s="11" customFormat="1" ht="55.5" customHeight="1" x14ac:dyDescent="0.25">
      <c r="A23" s="12" t="str">
        <f t="shared" si="6"/>
        <v>IMG14</v>
      </c>
      <c r="B23" s="62"/>
      <c r="C23" s="20" t="str">
        <f t="shared" si="0"/>
        <v>Recurso M7A</v>
      </c>
      <c r="D23" s="63" t="s">
        <v>187</v>
      </c>
      <c r="E23" s="63" t="s">
        <v>67</v>
      </c>
      <c r="F23" s="13" t="str">
        <f t="shared" ca="1" si="4"/>
        <v>MA_11_01_CO_RE190_IMG14.png</v>
      </c>
      <c r="G23" s="13" t="str">
        <f ca="1">IF($F23&lt;&gt;"",IF($G$4="Recurso",VLOOKUP($E23,OFFSET('Definición técnica de imagenes'!$A$1,MATCH($G$5,'Definición técnica de imagenes'!$A$1:$A$104,0)-1,1,COUNTIF('Definición técnica de imagenes'!$A$3:$A$102,$G$5),5),5,FALSE),'Definición técnica de imagenes'!$F$16),"")</f>
        <v>110 x 110 px</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t="s">
        <v>202</v>
      </c>
      <c r="K23" s="64"/>
      <c r="O23" s="2" t="str">
        <f>'Definición técnica de imagenes'!A35</f>
        <v>F13</v>
      </c>
    </row>
    <row r="24" spans="1:15" s="11" customFormat="1" ht="92.25" customHeight="1" x14ac:dyDescent="0.25">
      <c r="A24" s="12" t="str">
        <f t="shared" si="6"/>
        <v>IMG15</v>
      </c>
      <c r="B24" s="62"/>
      <c r="C24" s="20" t="str">
        <f t="shared" si="0"/>
        <v>Recurso M7A</v>
      </c>
      <c r="D24" s="63" t="s">
        <v>187</v>
      </c>
      <c r="E24" s="63" t="s">
        <v>155</v>
      </c>
      <c r="F24" s="13" t="str">
        <f t="shared" ca="1" si="4"/>
        <v>MA_11_01_CO_RE190_IMG15n.png</v>
      </c>
      <c r="G24" s="13" t="str">
        <f ca="1">IF($F24&lt;&gt;"",IF($G$4="Recurso",VLOOKUP($E24,OFFSET('Definición técnica de imagenes'!$A$1,MATCH($G$5,'Definición técnica de imagenes'!$A$1:$A$104,0)-1,1,COUNTIF('Definición técnica de imagenes'!$A$3:$A$102,$G$5),5),5,FALSE),'Definición técnica de imagenes'!$F$16),"")</f>
        <v>286 x 286 px</v>
      </c>
      <c r="H24" s="13" t="str">
        <f t="shared" ca="1" si="5"/>
        <v>MA_11_01_CO_RE190_IMG15a.png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500 x 500 px</v>
      </c>
      <c r="J24" s="64" t="s">
        <v>207</v>
      </c>
      <c r="K24" s="65"/>
      <c r="O24" s="2" t="str">
        <f>'Definición técnica de imagenes'!A37</f>
        <v>F13B</v>
      </c>
    </row>
    <row r="25" spans="1:15" s="11" customFormat="1" ht="61.5" customHeight="1" x14ac:dyDescent="0.25">
      <c r="A25" s="12" t="str">
        <f t="shared" si="6"/>
        <v>IMG16</v>
      </c>
      <c r="B25" s="62"/>
      <c r="C25" s="20" t="str">
        <f t="shared" si="0"/>
        <v>Recurso M7A</v>
      </c>
      <c r="D25" s="63" t="s">
        <v>187</v>
      </c>
      <c r="E25" s="63" t="s">
        <v>67</v>
      </c>
      <c r="F25" s="13" t="str">
        <f t="shared" ca="1" si="4"/>
        <v>MA_11_01_CO_RE190_IMG16.png</v>
      </c>
      <c r="G25" s="13" t="str">
        <f ca="1">IF($F25&lt;&gt;"",IF($G$4="Recurso",VLOOKUP($E25,OFFSET('Definición técnica de imagenes'!$A$1,MATCH($G$5,'Definición técnica de imagenes'!$A$1:$A$104,0)-1,1,COUNTIF('Definición técnica de imagenes'!$A$3:$A$102,$G$5),5),5,FALSE),'Definición técnica de imagenes'!$F$16),"")</f>
        <v>110 x 110 px</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4" t="s">
        <v>206</v>
      </c>
      <c r="K25" s="64"/>
    </row>
    <row r="26" spans="1:15" s="11" customFormat="1" ht="66" customHeight="1" x14ac:dyDescent="0.25">
      <c r="A26" s="12" t="str">
        <f t="shared" si="6"/>
        <v>IMG17</v>
      </c>
      <c r="B26" s="62"/>
      <c r="C26" s="20" t="str">
        <f t="shared" si="0"/>
        <v>Recurso M7A</v>
      </c>
      <c r="D26" s="63" t="s">
        <v>187</v>
      </c>
      <c r="E26" s="63" t="s">
        <v>67</v>
      </c>
      <c r="F26" s="13" t="str">
        <f t="shared" ca="1" si="4"/>
        <v>MA_11_01_CO_RE190_IMG17.png</v>
      </c>
      <c r="G26" s="13" t="str">
        <f ca="1">IF($F26&lt;&gt;"",IF($G$4="Recurso",VLOOKUP($E26,OFFSET('Definición técnica de imagenes'!$A$1,MATCH($G$5,'Definición técnica de imagenes'!$A$1:$A$104,0)-1,1,COUNTIF('Definición técnica de imagenes'!$A$3:$A$102,$G$5),5),5,FALSE),'Definición técnica de imagenes'!$F$16),"")</f>
        <v>110 x 110 px</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4" t="s">
        <v>208</v>
      </c>
      <c r="K26" s="64"/>
    </row>
    <row r="27" spans="1:15" s="11" customFormat="1" ht="81" customHeight="1" x14ac:dyDescent="0.25">
      <c r="A27" s="12" t="str">
        <f t="shared" si="6"/>
        <v>IMG18</v>
      </c>
      <c r="B27" s="62"/>
      <c r="C27" s="20" t="str">
        <f t="shared" si="0"/>
        <v>Recurso M7A</v>
      </c>
      <c r="D27" s="63" t="s">
        <v>187</v>
      </c>
      <c r="E27" s="63" t="s">
        <v>67</v>
      </c>
      <c r="F27" s="13" t="str">
        <f t="shared" ca="1" si="4"/>
        <v>MA_11_01_CO_RE190_IMG18.png</v>
      </c>
      <c r="G27" s="13" t="str">
        <f ca="1">IF($F27&lt;&gt;"",IF($G$4="Recurso",VLOOKUP($E27,OFFSET('Definición técnica de imagenes'!$A$1,MATCH($G$5,'Definición técnica de imagenes'!$A$1:$A$104,0)-1,1,COUNTIF('Definición técnica de imagenes'!$A$3:$A$102,$G$5),5),5,FALSE),'Definición técnica de imagenes'!$F$16),"")</f>
        <v>110 x 110 px</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t="s">
        <v>209</v>
      </c>
      <c r="K27" s="64"/>
      <c r="O27" s="2"/>
    </row>
    <row r="28" spans="1:15" s="11" customFormat="1" ht="78.75" customHeight="1" x14ac:dyDescent="0.25">
      <c r="A28" s="12" t="str">
        <f t="shared" si="6"/>
        <v>IMG19</v>
      </c>
      <c r="B28" s="62"/>
      <c r="C28" s="20" t="str">
        <f t="shared" si="0"/>
        <v>Recurso M7A</v>
      </c>
      <c r="D28" s="63" t="s">
        <v>187</v>
      </c>
      <c r="E28" s="63" t="s">
        <v>67</v>
      </c>
      <c r="F28" s="13" t="str">
        <f t="shared" ca="1" si="4"/>
        <v>MA_11_01_CO_RE190_IMG19.png</v>
      </c>
      <c r="G28" s="13" t="str">
        <f ca="1">IF($F28&lt;&gt;"",IF($G$4="Recurso",VLOOKUP($E28,OFFSET('Definición técnica de imagenes'!$A$1,MATCH($G$5,'Definición técnica de imagenes'!$A$1:$A$104,0)-1,1,COUNTIF('Definición técnica de imagenes'!$A$3:$A$102,$G$5),5),5,FALSE),'Definición técnica de imagenes'!$F$16),"")</f>
        <v>110 x 110 px</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t="s">
        <v>210</v>
      </c>
      <c r="K28" s="64"/>
    </row>
    <row r="29" spans="1:15" s="11" customFormat="1" ht="72" customHeight="1" x14ac:dyDescent="0.25">
      <c r="A29" s="12" t="str">
        <f t="shared" si="6"/>
        <v>IMG20</v>
      </c>
      <c r="B29" s="62"/>
      <c r="C29" s="20" t="str">
        <f t="shared" si="0"/>
        <v>Recurso M7A</v>
      </c>
      <c r="D29" s="63" t="s">
        <v>187</v>
      </c>
      <c r="E29" s="63" t="s">
        <v>67</v>
      </c>
      <c r="F29" s="13" t="str">
        <f t="shared" ca="1" si="4"/>
        <v>MA_11_01_CO_RE190_IMG20.png</v>
      </c>
      <c r="G29" s="13" t="str">
        <f ca="1">IF($F29&lt;&gt;"",IF($G$4="Recurso",VLOOKUP($E29,OFFSET('Definición técnica de imagenes'!$A$1,MATCH($G$5,'Definición técnica de imagenes'!$A$1:$A$104,0)-1,1,COUNTIF('Definición técnica de imagenes'!$A$3:$A$102,$G$5),5),5,FALSE),'Definición técnica de imagenes'!$F$16),"")</f>
        <v>110 x 110 px</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t="s">
        <v>211</v>
      </c>
      <c r="K29" s="64"/>
    </row>
    <row r="30" spans="1:15" s="11" customFormat="1" ht="106.5" customHeight="1" x14ac:dyDescent="0.25">
      <c r="A30" s="12" t="str">
        <f t="shared" si="6"/>
        <v>IMG21</v>
      </c>
      <c r="B30" s="62"/>
      <c r="C30" s="20" t="str">
        <f t="shared" si="0"/>
        <v>Recurso M7A</v>
      </c>
      <c r="D30" s="63" t="s">
        <v>187</v>
      </c>
      <c r="E30" s="63" t="s">
        <v>67</v>
      </c>
      <c r="F30" s="13" t="str">
        <f t="shared" ca="1" si="4"/>
        <v>MA_11_01_CO_RE190_IMG21.png</v>
      </c>
      <c r="G30" s="13" t="str">
        <f ca="1">IF($F30&lt;&gt;"",IF($G$4="Recurso",VLOOKUP($E30,OFFSET('Definición técnica de imagenes'!$A$1,MATCH($G$5,'Definición técnica de imagenes'!$A$1:$A$104,0)-1,1,COUNTIF('Definición técnica de imagenes'!$A$3:$A$102,$G$5),5),5,FALSE),'Definición técnica de imagenes'!$F$16),"")</f>
        <v>110 x 110 px</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t="s">
        <v>212</v>
      </c>
      <c r="K30" s="64"/>
    </row>
    <row r="31" spans="1:15" s="11" customFormat="1" ht="54" x14ac:dyDescent="0.25">
      <c r="A31" s="12" t="str">
        <f t="shared" si="6"/>
        <v>IMG22</v>
      </c>
      <c r="B31" s="62"/>
      <c r="C31" s="20" t="str">
        <f t="shared" si="0"/>
        <v>Recurso M7A</v>
      </c>
      <c r="D31" s="63" t="s">
        <v>187</v>
      </c>
      <c r="E31" s="63" t="s">
        <v>155</v>
      </c>
      <c r="F31" s="13" t="str">
        <f t="shared" ca="1" si="4"/>
        <v>MA_11_01_CO_RE190_IMG22n.png</v>
      </c>
      <c r="G31" s="13" t="str">
        <f ca="1">IF($F31&lt;&gt;"",IF($G$4="Recurso",VLOOKUP($E31,OFFSET('Definición técnica de imagenes'!$A$1,MATCH($G$5,'Definición técnica de imagenes'!$A$1:$A$104,0)-1,1,COUNTIF('Definición técnica de imagenes'!$A$3:$A$102,$G$5),5),5,FALSE),'Definición técnica de imagenes'!$F$16),"")</f>
        <v>286 x 286 px</v>
      </c>
      <c r="H31" s="13" t="str">
        <f t="shared" ca="1" si="5"/>
        <v>MA_11_01_CO_RE190_IMG22a.png</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500 x 500 px</v>
      </c>
      <c r="J31" s="64" t="s">
        <v>213</v>
      </c>
      <c r="K31" s="64"/>
    </row>
    <row r="32" spans="1:15" s="11" customFormat="1" ht="105.75" customHeight="1" x14ac:dyDescent="0.25">
      <c r="A32" s="12" t="str">
        <f t="shared" si="6"/>
        <v>IMG23</v>
      </c>
      <c r="B32" s="62"/>
      <c r="C32" s="20" t="str">
        <f t="shared" si="0"/>
        <v>Recurso M7A</v>
      </c>
      <c r="D32" s="63" t="s">
        <v>187</v>
      </c>
      <c r="E32" s="63" t="s">
        <v>67</v>
      </c>
      <c r="F32" s="13" t="str">
        <f t="shared" ca="1" si="4"/>
        <v>MA_11_01_CO_RE190_IMG23.png</v>
      </c>
      <c r="G32" s="13" t="str">
        <f ca="1">IF($F32&lt;&gt;"",IF($G$4="Recurso",VLOOKUP($E32,OFFSET('Definición técnica de imagenes'!$A$1,MATCH($G$5,'Definición técnica de imagenes'!$A$1:$A$104,0)-1,1,COUNTIF('Definición técnica de imagenes'!$A$3:$A$102,$G$5),5),5,FALSE),'Definición técnica de imagenes'!$F$16),"")</f>
        <v>110 x 110 px</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t="s">
        <v>214</v>
      </c>
      <c r="K32" s="64"/>
    </row>
    <row r="33" spans="1:15" s="11" customFormat="1" ht="106.5" customHeight="1" x14ac:dyDescent="0.25">
      <c r="A33" s="12" t="str">
        <f t="shared" si="6"/>
        <v>IMG24</v>
      </c>
      <c r="B33" s="62"/>
      <c r="C33" s="20" t="str">
        <f t="shared" si="0"/>
        <v>Recurso M7A</v>
      </c>
      <c r="D33" s="63" t="s">
        <v>187</v>
      </c>
      <c r="E33" s="63" t="s">
        <v>67</v>
      </c>
      <c r="F33" s="13" t="str">
        <f t="shared" ca="1" si="4"/>
        <v>MA_11_01_CO_RE190_IMG24.png</v>
      </c>
      <c r="G33" s="13" t="str">
        <f ca="1">IF($F33&lt;&gt;"",IF($G$4="Recurso",VLOOKUP($E33,OFFSET('Definición técnica de imagenes'!$A$1,MATCH($G$5,'Definición técnica de imagenes'!$A$1:$A$104,0)-1,1,COUNTIF('Definición técnica de imagenes'!$A$3:$A$102,$G$5),5),5,FALSE),'Definición técnica de imagenes'!$F$16),"")</f>
        <v>110 x 110 px</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t="s">
        <v>215</v>
      </c>
      <c r="K33" s="64"/>
    </row>
    <row r="34" spans="1:15" s="11" customFormat="1" ht="102" customHeight="1" x14ac:dyDescent="0.25">
      <c r="A34" s="12" t="str">
        <f t="shared" si="6"/>
        <v>IMG25</v>
      </c>
      <c r="B34" s="62"/>
      <c r="C34" s="20" t="str">
        <f t="shared" si="0"/>
        <v>Recurso M7A</v>
      </c>
      <c r="D34" s="63" t="s">
        <v>187</v>
      </c>
      <c r="E34" s="63" t="s">
        <v>67</v>
      </c>
      <c r="F34" s="13" t="str">
        <f t="shared" ca="1" si="4"/>
        <v>MA_11_01_CO_RE190_IMG25.png</v>
      </c>
      <c r="G34" s="13" t="str">
        <f ca="1">IF($F34&lt;&gt;"",IF($G$4="Recurso",VLOOKUP($E34,OFFSET('Definición técnica de imagenes'!$A$1,MATCH($G$5,'Definición técnica de imagenes'!$A$1:$A$104,0)-1,1,COUNTIF('Definición técnica de imagenes'!$A$3:$A$102,$G$5),5),5,FALSE),'Definición técnica de imagenes'!$F$16),"")</f>
        <v>110 x 110 px</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t="s">
        <v>216</v>
      </c>
      <c r="K34" s="64"/>
      <c r="O34" s="2"/>
    </row>
    <row r="35" spans="1:15" s="11" customFormat="1" ht="60" customHeight="1" x14ac:dyDescent="0.25">
      <c r="A35" s="12" t="str">
        <f t="shared" si="6"/>
        <v>IMG26</v>
      </c>
      <c r="B35" s="62"/>
      <c r="C35" s="20" t="str">
        <f t="shared" si="0"/>
        <v>Recurso M7A</v>
      </c>
      <c r="D35" s="63" t="s">
        <v>187</v>
      </c>
      <c r="E35" s="63" t="s">
        <v>67</v>
      </c>
      <c r="F35" s="13" t="str">
        <f t="shared" ca="1" si="4"/>
        <v>MA_11_01_CO_RE190_IMG26.png</v>
      </c>
      <c r="G35" s="13" t="str">
        <f ca="1">IF($F35&lt;&gt;"",IF($G$4="Recurso",VLOOKUP($E35,OFFSET('Definición técnica de imagenes'!$A$1,MATCH($G$5,'Definición técnica de imagenes'!$A$1:$A$104,0)-1,1,COUNTIF('Definición técnica de imagenes'!$A$3:$A$102,$G$5),5),5,FALSE),'Definición técnica de imagenes'!$F$16),"")</f>
        <v>110 x 110 px</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4" t="s">
        <v>217</v>
      </c>
      <c r="K35" s="65"/>
      <c r="O35" s="2"/>
    </row>
    <row r="36" spans="1:15" s="11" customFormat="1" ht="49.5" customHeight="1" x14ac:dyDescent="0.25">
      <c r="A36" s="12" t="str">
        <f t="shared" si="6"/>
        <v>IMG27</v>
      </c>
      <c r="B36" s="62"/>
      <c r="C36" s="20" t="str">
        <f t="shared" si="0"/>
        <v>Recurso M7A</v>
      </c>
      <c r="D36" s="63" t="s">
        <v>187</v>
      </c>
      <c r="E36" s="63" t="s">
        <v>67</v>
      </c>
      <c r="F36" s="13" t="str">
        <f t="shared" ca="1" si="4"/>
        <v>MA_11_01_CO_RE190_IMG27.png</v>
      </c>
      <c r="G36" s="13" t="str">
        <f ca="1">IF($F36&lt;&gt;"",IF($G$4="Recurso",VLOOKUP($E36,OFFSET('Definición técnica de imagenes'!$A$1,MATCH($G$5,'Definición técnica de imagenes'!$A$1:$A$104,0)-1,1,COUNTIF('Definición técnica de imagenes'!$A$3:$A$102,$G$5),5),5,FALSE),'Definición técnica de imagenes'!$F$16),"")</f>
        <v>110 x 110 px</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4" t="s">
        <v>218</v>
      </c>
      <c r="K36" s="65"/>
      <c r="O36" s="2"/>
    </row>
    <row r="37" spans="1:15" s="11" customFormat="1" ht="55.5" customHeight="1" x14ac:dyDescent="0.25">
      <c r="A37" s="12" t="str">
        <f t="shared" si="6"/>
        <v>IMG28</v>
      </c>
      <c r="B37" s="62"/>
      <c r="C37" s="20" t="str">
        <f t="shared" si="0"/>
        <v>Recurso M7A</v>
      </c>
      <c r="D37" s="63" t="s">
        <v>187</v>
      </c>
      <c r="E37" s="63" t="s">
        <v>67</v>
      </c>
      <c r="F37" s="13" t="str">
        <f t="shared" ca="1" si="4"/>
        <v>MA_11_01_CO_RE190_IMG28.png</v>
      </c>
      <c r="G37" s="13" t="str">
        <f ca="1">IF($F37&lt;&gt;"",IF($G$4="Recurso",VLOOKUP($E37,OFFSET('Definición técnica de imagenes'!$A$1,MATCH($G$5,'Definición técnica de imagenes'!$A$1:$A$104,0)-1,1,COUNTIF('Definición técnica de imagenes'!$A$3:$A$102,$G$5),5),5,FALSE),'Definición técnica de imagenes'!$F$16),"")</f>
        <v>110 x 110 px</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4" t="s">
        <v>219</v>
      </c>
      <c r="K37" s="65"/>
    </row>
    <row r="38" spans="1:15" s="11" customFormat="1" ht="79.5" customHeight="1" x14ac:dyDescent="0.25">
      <c r="A38" s="12" t="str">
        <f t="shared" si="6"/>
        <v>IMG29</v>
      </c>
      <c r="B38" s="62"/>
      <c r="C38" s="20" t="str">
        <f t="shared" si="0"/>
        <v>Recurso M7A</v>
      </c>
      <c r="D38" s="63" t="s">
        <v>187</v>
      </c>
      <c r="E38" s="63" t="s">
        <v>155</v>
      </c>
      <c r="F38" s="13" t="str">
        <f t="shared" ca="1" si="4"/>
        <v>MA_11_01_CO_RE190_IMG29n.png</v>
      </c>
      <c r="G38" s="13" t="str">
        <f ca="1">IF($F38&lt;&gt;"",IF($G$4="Recurso",VLOOKUP($E38,OFFSET('Definición técnica de imagenes'!$A$1,MATCH($G$5,'Definición técnica de imagenes'!$A$1:$A$104,0)-1,1,COUNTIF('Definición técnica de imagenes'!$A$3:$A$102,$G$5),5),5,FALSE),'Definición técnica de imagenes'!$F$16),"")</f>
        <v>286 x 286 px</v>
      </c>
      <c r="H38" s="13" t="str">
        <f t="shared" ca="1" si="5"/>
        <v>MA_11_01_CO_RE190_IMG29a.png</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500 x 500 px</v>
      </c>
      <c r="J38" s="64" t="s">
        <v>220</v>
      </c>
      <c r="K38" s="65"/>
    </row>
    <row r="39" spans="1:15" s="11" customFormat="1" ht="57" customHeight="1" x14ac:dyDescent="0.25">
      <c r="A39" s="12" t="str">
        <f t="shared" si="6"/>
        <v>IMG30</v>
      </c>
      <c r="B39" s="62"/>
      <c r="C39" s="20" t="str">
        <f t="shared" si="0"/>
        <v>Recurso M7A</v>
      </c>
      <c r="D39" s="63" t="s">
        <v>187</v>
      </c>
      <c r="E39" s="63" t="s">
        <v>67</v>
      </c>
      <c r="F39" s="13" t="str">
        <f t="shared" ca="1" si="4"/>
        <v>MA_11_01_CO_RE190_IMG30.png</v>
      </c>
      <c r="G39" s="13" t="str">
        <f ca="1">IF($F39&lt;&gt;"",IF($G$4="Recurso",VLOOKUP($E39,OFFSET('Definición técnica de imagenes'!$A$1,MATCH($G$5,'Definición técnica de imagenes'!$A$1:$A$104,0)-1,1,COUNTIF('Definición técnica de imagenes'!$A$3:$A$102,$G$5),5),5,FALSE),'Definición técnica de imagenes'!$F$16),"")</f>
        <v>110 x 110 px</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4" t="s">
        <v>222</v>
      </c>
      <c r="K39" s="65"/>
    </row>
    <row r="40" spans="1:15" s="11" customFormat="1" ht="69.75" customHeight="1" x14ac:dyDescent="0.25">
      <c r="A40" s="12" t="str">
        <f t="shared" si="6"/>
        <v>IMG31</v>
      </c>
      <c r="B40" s="62"/>
      <c r="C40" s="20" t="str">
        <f t="shared" si="0"/>
        <v>Recurso M7A</v>
      </c>
      <c r="D40" s="63" t="s">
        <v>187</v>
      </c>
      <c r="E40" s="63" t="s">
        <v>67</v>
      </c>
      <c r="F40" s="13" t="str">
        <f t="shared" ca="1" si="4"/>
        <v>MA_11_01_CO_RE190_IMG31.png</v>
      </c>
      <c r="G40" s="13" t="str">
        <f ca="1">IF($F40&lt;&gt;"",IF($G$4="Recurso",VLOOKUP($E40,OFFSET('Definición técnica de imagenes'!$A$1,MATCH($G$5,'Definición técnica de imagenes'!$A$1:$A$104,0)-1,1,COUNTIF('Definición técnica de imagenes'!$A$3:$A$102,$G$5),5),5,FALSE),'Definición técnica de imagenes'!$F$16),"")</f>
        <v>110 x 110 px</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4" t="s">
        <v>223</v>
      </c>
      <c r="K40" s="65"/>
    </row>
    <row r="41" spans="1:15" s="11" customFormat="1" ht="104.25" customHeight="1" x14ac:dyDescent="0.25">
      <c r="A41" s="12" t="str">
        <f t="shared" si="6"/>
        <v>IMG32</v>
      </c>
      <c r="B41" s="62"/>
      <c r="C41" s="20" t="str">
        <f t="shared" si="0"/>
        <v>Recurso M7A</v>
      </c>
      <c r="D41" s="63" t="s">
        <v>187</v>
      </c>
      <c r="E41" s="63" t="s">
        <v>67</v>
      </c>
      <c r="F41" s="13" t="str">
        <f t="shared" ca="1" si="4"/>
        <v>MA_11_01_CO_RE190_IMG32.png</v>
      </c>
      <c r="G41" s="13" t="str">
        <f ca="1">IF($F41&lt;&gt;"",IF($G$4="Recurso",VLOOKUP($E41,OFFSET('Definición técnica de imagenes'!$A$1,MATCH($G$5,'Definición técnica de imagenes'!$A$1:$A$104,0)-1,1,COUNTIF('Definición técnica de imagenes'!$A$3:$A$102,$G$5),5),5,FALSE),'Definición técnica de imagenes'!$F$16),"")</f>
        <v>110 x 110 px</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4" t="s">
        <v>221</v>
      </c>
      <c r="K41" s="65"/>
    </row>
    <row r="42" spans="1:15" s="11" customFormat="1" ht="93" customHeight="1" x14ac:dyDescent="0.25">
      <c r="A42" s="12" t="str">
        <f t="shared" si="6"/>
        <v>IMG33</v>
      </c>
      <c r="B42" s="62"/>
      <c r="C42" s="20" t="str">
        <f t="shared" ref="C42:C73" si="7">IF(OR(B42&lt;&gt;"",J42&lt;&gt;""),IF($G$4="Recurso",CONCATENATE($G$4," ",$G$5),$G$4),"")</f>
        <v>Recurso M7A</v>
      </c>
      <c r="D42" s="63" t="s">
        <v>187</v>
      </c>
      <c r="E42" s="63" t="s">
        <v>67</v>
      </c>
      <c r="F42" s="13" t="str">
        <f t="shared" ca="1" si="4"/>
        <v>MA_11_01_CO_RE190_IMG33.png</v>
      </c>
      <c r="G42" s="13" t="str">
        <f ca="1">IF($F42&lt;&gt;"",IF($G$4="Recurso",VLOOKUP($E42,OFFSET('Definición técnica de imagenes'!$A$1,MATCH($G$5,'Definición técnica de imagenes'!$A$1:$A$104,0)-1,1,COUNTIF('Definición técnica de imagenes'!$A$3:$A$102,$G$5),5),5,FALSE),'Definición técnica de imagenes'!$F$16),"")</f>
        <v>110 x 110 px</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4" t="s">
        <v>224</v>
      </c>
      <c r="K42" s="65"/>
    </row>
    <row r="43" spans="1:15" s="11" customFormat="1" ht="42" customHeight="1" x14ac:dyDescent="0.25">
      <c r="A43" s="12" t="str">
        <f t="shared" si="6"/>
        <v>IMG34</v>
      </c>
      <c r="B43" s="62"/>
      <c r="C43" s="20" t="str">
        <f t="shared" si="7"/>
        <v>Recurso M7A</v>
      </c>
      <c r="D43" s="63" t="s">
        <v>187</v>
      </c>
      <c r="E43" s="63" t="s">
        <v>67</v>
      </c>
      <c r="F43" s="13" t="str">
        <f t="shared" ca="1" si="4"/>
        <v>MA_11_01_CO_RE190_IMG34.png</v>
      </c>
      <c r="G43" s="13" t="str">
        <f ca="1">IF($F43&lt;&gt;"",IF($G$4="Recurso",VLOOKUP($E43,OFFSET('Definición técnica de imagenes'!$A$1,MATCH($G$5,'Definición técnica de imagenes'!$A$1:$A$104,0)-1,1,COUNTIF('Definición técnica de imagenes'!$A$3:$A$102,$G$5),5),5,FALSE),'Definición técnica de imagenes'!$F$16),"")</f>
        <v>110 x 110 px</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4" t="s">
        <v>225</v>
      </c>
      <c r="K43" s="65"/>
    </row>
    <row r="44" spans="1:15" s="11" customFormat="1" ht="94.5" customHeight="1" x14ac:dyDescent="0.25">
      <c r="A44" s="12" t="str">
        <f t="shared" si="6"/>
        <v>IMG35</v>
      </c>
      <c r="B44" s="62"/>
      <c r="C44" s="20" t="str">
        <f t="shared" si="7"/>
        <v>Recurso M7A</v>
      </c>
      <c r="D44" s="63"/>
      <c r="E44" s="63" t="s">
        <v>67</v>
      </c>
      <c r="F44" s="13" t="str">
        <f t="shared" ca="1" si="4"/>
        <v>MA_11_01_CO_RE190_IMG35.png</v>
      </c>
      <c r="G44" s="13" t="str">
        <f ca="1">IF($F44&lt;&gt;"",IF($G$4="Recurso",VLOOKUP($E44,OFFSET('Definición técnica de imagenes'!$A$1,MATCH($G$5,'Definición técnica de imagenes'!$A$1:$A$104,0)-1,1,COUNTIF('Definición técnica de imagenes'!$A$3:$A$102,$G$5),5),5,FALSE),'Definición técnica de imagenes'!$F$16),"")</f>
        <v>110 x 110 px</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4" t="s">
        <v>226</v>
      </c>
      <c r="K44" s="65"/>
    </row>
    <row r="45" spans="1:15" s="11" customFormat="1" ht="108" customHeight="1" x14ac:dyDescent="0.25">
      <c r="A45" s="12" t="str">
        <f t="shared" si="6"/>
        <v>IMG36</v>
      </c>
      <c r="B45" s="62"/>
      <c r="C45" s="20" t="str">
        <f t="shared" si="7"/>
        <v>Recurso M7A</v>
      </c>
      <c r="D45" s="63" t="s">
        <v>187</v>
      </c>
      <c r="E45" s="63" t="s">
        <v>155</v>
      </c>
      <c r="F45" s="13" t="str">
        <f t="shared" ca="1" si="4"/>
        <v>MA_11_01_CO_RE190_IMG36n.png</v>
      </c>
      <c r="G45" s="13" t="str">
        <f ca="1">IF($F45&lt;&gt;"",IF($G$4="Recurso",VLOOKUP($E45,OFFSET('Definición técnica de imagenes'!$A$1,MATCH($G$5,'Definición técnica de imagenes'!$A$1:$A$104,0)-1,1,COUNTIF('Definición técnica de imagenes'!$A$3:$A$102,$G$5),5),5,FALSE),'Definición técnica de imagenes'!$F$16),"")</f>
        <v>286 x 286 px</v>
      </c>
      <c r="H45" s="13" t="str">
        <f t="shared" ca="1" si="5"/>
        <v>MA_11_01_CO_RE190_IMG36a.png</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500 x 500 px</v>
      </c>
      <c r="J45" s="64" t="s">
        <v>227</v>
      </c>
      <c r="K45" s="65"/>
    </row>
    <row r="46" spans="1:15" s="11" customFormat="1" ht="100.5" customHeight="1" x14ac:dyDescent="0.25">
      <c r="A46" s="12" t="str">
        <f t="shared" si="6"/>
        <v>IMG37</v>
      </c>
      <c r="B46" s="62"/>
      <c r="C46" s="20" t="str">
        <f t="shared" si="7"/>
        <v>Recurso M7A</v>
      </c>
      <c r="D46" s="63" t="s">
        <v>187</v>
      </c>
      <c r="E46" s="63" t="s">
        <v>67</v>
      </c>
      <c r="F46" s="13" t="str">
        <f t="shared" ca="1" si="4"/>
        <v>MA_11_01_CO_RE190_IMG37.png</v>
      </c>
      <c r="G46" s="13" t="str">
        <f ca="1">IF($F46&lt;&gt;"",IF($G$4="Recurso",VLOOKUP($E46,OFFSET('Definición técnica de imagenes'!$A$1,MATCH($G$5,'Definición técnica de imagenes'!$A$1:$A$104,0)-1,1,COUNTIF('Definición técnica de imagenes'!$A$3:$A$102,$G$5),5),5,FALSE),'Definición técnica de imagenes'!$F$16),"")</f>
        <v>110 x 110 px</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4" t="s">
        <v>228</v>
      </c>
      <c r="K46" s="65"/>
    </row>
    <row r="47" spans="1:15" s="11" customFormat="1" ht="60" customHeight="1" x14ac:dyDescent="0.25">
      <c r="A47" s="12" t="str">
        <f t="shared" si="6"/>
        <v>IMG38</v>
      </c>
      <c r="B47" s="62"/>
      <c r="C47" s="20" t="str">
        <f t="shared" si="7"/>
        <v>Recurso M7A</v>
      </c>
      <c r="D47" s="63" t="s">
        <v>187</v>
      </c>
      <c r="E47" s="63" t="s">
        <v>67</v>
      </c>
      <c r="F47" s="13" t="str">
        <f t="shared" ca="1" si="4"/>
        <v>MA_11_01_CO_RE190_IMG38.png</v>
      </c>
      <c r="G47" s="13" t="str">
        <f ca="1">IF($F47&lt;&gt;"",IF($G$4="Recurso",VLOOKUP($E47,OFFSET('Definición técnica de imagenes'!$A$1,MATCH($G$5,'Definición técnica de imagenes'!$A$1:$A$104,0)-1,1,COUNTIF('Definición técnica de imagenes'!$A$3:$A$102,$G$5),5),5,FALSE),'Definición técnica de imagenes'!$F$16),"")</f>
        <v>110 x 110 px</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4" t="s">
        <v>229</v>
      </c>
      <c r="K47" s="65"/>
    </row>
    <row r="48" spans="1:15" s="11" customFormat="1" ht="49.5" customHeight="1" x14ac:dyDescent="0.25">
      <c r="A48" s="12" t="str">
        <f t="shared" si="6"/>
        <v>IMG39</v>
      </c>
      <c r="B48" s="62"/>
      <c r="C48" s="20" t="str">
        <f t="shared" si="7"/>
        <v>Recurso M7A</v>
      </c>
      <c r="D48" s="63" t="s">
        <v>187</v>
      </c>
      <c r="E48" s="63" t="s">
        <v>67</v>
      </c>
      <c r="F48" s="13" t="str">
        <f t="shared" ca="1" si="4"/>
        <v>MA_11_01_CO_RE190_IMG39.png</v>
      </c>
      <c r="G48" s="13" t="str">
        <f ca="1">IF($F48&lt;&gt;"",IF($G$4="Recurso",VLOOKUP($E48,OFFSET('Definición técnica de imagenes'!$A$1,MATCH($G$5,'Definición técnica de imagenes'!$A$1:$A$104,0)-1,1,COUNTIF('Definición técnica de imagenes'!$A$3:$A$102,$G$5),5),5,FALSE),'Definición técnica de imagenes'!$F$16),"")</f>
        <v>110 x 110 px</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4" t="s">
        <v>230</v>
      </c>
      <c r="K48" s="65"/>
    </row>
    <row r="49" spans="1:11" s="11" customFormat="1" ht="59.25" customHeight="1" x14ac:dyDescent="0.25">
      <c r="A49" s="12" t="str">
        <f t="shared" si="6"/>
        <v>IMG40</v>
      </c>
      <c r="B49" s="62"/>
      <c r="C49" s="20" t="str">
        <f t="shared" si="7"/>
        <v>Recurso M7A</v>
      </c>
      <c r="D49" s="63" t="s">
        <v>187</v>
      </c>
      <c r="E49" s="63" t="s">
        <v>67</v>
      </c>
      <c r="F49" s="13" t="str">
        <f t="shared" ca="1" si="4"/>
        <v>MA_11_01_CO_RE190_IMG40.png</v>
      </c>
      <c r="G49" s="13" t="str">
        <f ca="1">IF($F49&lt;&gt;"",IF($G$4="Recurso",VLOOKUP($E49,OFFSET('Definición técnica de imagenes'!$A$1,MATCH($G$5,'Definición técnica de imagenes'!$A$1:$A$104,0)-1,1,COUNTIF('Definición técnica de imagenes'!$A$3:$A$102,$G$5),5),5,FALSE),'Definición técnica de imagenes'!$F$16),"")</f>
        <v>110 x 110 px</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4" t="s">
        <v>231</v>
      </c>
      <c r="K49" s="65"/>
    </row>
    <row r="50" spans="1:11" s="11" customFormat="1" ht="66.75" customHeight="1" x14ac:dyDescent="0.25">
      <c r="A50" s="12" t="str">
        <f t="shared" si="6"/>
        <v>IMG41</v>
      </c>
      <c r="B50" s="62"/>
      <c r="C50" s="20" t="str">
        <f t="shared" si="7"/>
        <v>Recurso M7A</v>
      </c>
      <c r="D50" s="63" t="s">
        <v>187</v>
      </c>
      <c r="E50" s="63" t="s">
        <v>67</v>
      </c>
      <c r="F50" s="13" t="str">
        <f t="shared" ca="1" si="4"/>
        <v>MA_11_01_CO_RE190_IMG41.png</v>
      </c>
      <c r="G50" s="13" t="str">
        <f ca="1">IF($F50&lt;&gt;"",IF($G$4="Recurso",VLOOKUP($E50,OFFSET('Definición técnica de imagenes'!$A$1,MATCH($G$5,'Definición técnica de imagenes'!$A$1:$A$104,0)-1,1,COUNTIF('Definición técnica de imagenes'!$A$3:$A$102,$G$5),5),5,FALSE),'Definición técnica de imagenes'!$F$16),"")</f>
        <v>110 x 110 px</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4" t="s">
        <v>232</v>
      </c>
      <c r="K50" s="65"/>
    </row>
    <row r="51" spans="1:11" s="11" customFormat="1" ht="108.75" customHeight="1" x14ac:dyDescent="0.25">
      <c r="A51" s="12" t="str">
        <f t="shared" ref="A51:A82" si="8">IF(OR(B51&lt;&gt;"",J51&lt;&gt;""),CONCATENATE(LEFT(A50,3),IF(MID(A50,4,2)+1&lt;10,CONCATENATE("0",MID(A50,4,2)+1),MID(A50,4,2)+1)),"")</f>
        <v>IMG42</v>
      </c>
      <c r="B51" s="62"/>
      <c r="C51" s="20" t="str">
        <f t="shared" si="7"/>
        <v>Recurso M7A</v>
      </c>
      <c r="D51" s="63" t="s">
        <v>187</v>
      </c>
      <c r="E51" s="63" t="s">
        <v>67</v>
      </c>
      <c r="F51" s="13" t="str">
        <f t="shared" ca="1" si="4"/>
        <v>MA_11_01_CO_RE190_IMG42.png</v>
      </c>
      <c r="G51" s="13" t="str">
        <f ca="1">IF($F51&lt;&gt;"",IF($G$4="Recurso",VLOOKUP($E51,OFFSET('Definición técnica de imagenes'!$A$1,MATCH($G$5,'Definición técnica de imagenes'!$A$1:$A$104,0)-1,1,COUNTIF('Definición técnica de imagenes'!$A$3:$A$102,$G$5),5),5,FALSE),'Definición técnica de imagenes'!$F$16),"")</f>
        <v>110 x 110 px</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4" t="s">
        <v>233</v>
      </c>
      <c r="K51" s="65"/>
    </row>
    <row r="52" spans="1:11" s="11" customFormat="1" ht="107.25" customHeight="1" x14ac:dyDescent="0.25">
      <c r="A52" s="12" t="str">
        <f t="shared" si="8"/>
        <v>IMG43</v>
      </c>
      <c r="B52" s="62"/>
      <c r="C52" s="20" t="str">
        <f t="shared" si="7"/>
        <v>Recurso M7A</v>
      </c>
      <c r="D52" s="63" t="s">
        <v>187</v>
      </c>
      <c r="E52" s="63" t="s">
        <v>155</v>
      </c>
      <c r="F52" s="13" t="str">
        <f t="shared" ca="1" si="4"/>
        <v>MA_11_01_CO_RE190_IMG43n.png</v>
      </c>
      <c r="G52" s="13" t="str">
        <f ca="1">IF($F52&lt;&gt;"",IF($G$4="Recurso",VLOOKUP($E52,OFFSET('Definición técnica de imagenes'!$A$1,MATCH($G$5,'Definición técnica de imagenes'!$A$1:$A$104,0)-1,1,COUNTIF('Definición técnica de imagenes'!$A$3:$A$102,$G$5),5),5,FALSE),'Definición técnica de imagenes'!$F$16),"")</f>
        <v>286 x 286 px</v>
      </c>
      <c r="H52" s="13" t="str">
        <f t="shared" ca="1" si="5"/>
        <v>MA_11_01_CO_RE190_IMG43a.png</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500 x 500 px</v>
      </c>
      <c r="J52" s="64" t="s">
        <v>234</v>
      </c>
      <c r="K52" s="65"/>
    </row>
    <row r="53" spans="1:11" s="11" customFormat="1" ht="69" customHeight="1" x14ac:dyDescent="0.25">
      <c r="A53" s="12" t="str">
        <f t="shared" si="8"/>
        <v>IMG44</v>
      </c>
      <c r="B53" s="62"/>
      <c r="C53" s="20" t="str">
        <f t="shared" si="7"/>
        <v>Recurso M7A</v>
      </c>
      <c r="D53" s="63" t="s">
        <v>187</v>
      </c>
      <c r="E53" s="63" t="s">
        <v>67</v>
      </c>
      <c r="F53" s="13" t="str">
        <f t="shared" ca="1" si="4"/>
        <v>MA_11_01_CO_RE190_IMG44.png</v>
      </c>
      <c r="G53" s="13" t="str">
        <f ca="1">IF($F53&lt;&gt;"",IF($G$4="Recurso",VLOOKUP($E53,OFFSET('Definición técnica de imagenes'!$A$1,MATCH($G$5,'Definición técnica de imagenes'!$A$1:$A$104,0)-1,1,COUNTIF('Definición técnica de imagenes'!$A$3:$A$102,$G$5),5),5,FALSE),'Definición técnica de imagenes'!$F$16),"")</f>
        <v>110 x 110 px</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4" t="s">
        <v>235</v>
      </c>
      <c r="K53" s="65"/>
    </row>
    <row r="54" spans="1:11" s="11" customFormat="1" ht="65.25" customHeight="1" x14ac:dyDescent="0.25">
      <c r="A54" s="12" t="str">
        <f t="shared" si="8"/>
        <v>IMG45</v>
      </c>
      <c r="B54" s="62"/>
      <c r="C54" s="20" t="str">
        <f t="shared" si="7"/>
        <v>Recurso M7A</v>
      </c>
      <c r="D54" s="63" t="s">
        <v>187</v>
      </c>
      <c r="E54" s="63" t="s">
        <v>67</v>
      </c>
      <c r="F54" s="13" t="str">
        <f t="shared" ca="1" si="4"/>
        <v>MA_11_01_CO_RE190_IMG45.png</v>
      </c>
      <c r="G54" s="13" t="str">
        <f ca="1">IF($F54&lt;&gt;"",IF($G$4="Recurso",VLOOKUP($E54,OFFSET('Definición técnica de imagenes'!$A$1,MATCH($G$5,'Definición técnica de imagenes'!$A$1:$A$104,0)-1,1,COUNTIF('Definición técnica de imagenes'!$A$3:$A$102,$G$5),5),5,FALSE),'Definición técnica de imagenes'!$F$16),"")</f>
        <v>110 x 110 px</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4" t="s">
        <v>236</v>
      </c>
      <c r="K54" s="65"/>
    </row>
    <row r="55" spans="1:11" s="11" customFormat="1" ht="140.25" customHeight="1" x14ac:dyDescent="0.25">
      <c r="A55" s="12" t="str">
        <f t="shared" si="8"/>
        <v>IMG46</v>
      </c>
      <c r="B55" s="62"/>
      <c r="C55" s="20" t="str">
        <f t="shared" si="7"/>
        <v>Recurso M7A</v>
      </c>
      <c r="D55" s="63" t="s">
        <v>187</v>
      </c>
      <c r="E55" s="63" t="s">
        <v>67</v>
      </c>
      <c r="F55" s="13" t="str">
        <f t="shared" ca="1" si="4"/>
        <v>MA_11_01_CO_RE190_IMG46.png</v>
      </c>
      <c r="G55" s="13" t="str">
        <f ca="1">IF($F55&lt;&gt;"",IF($G$4="Recurso",VLOOKUP($E55,OFFSET('Definición técnica de imagenes'!$A$1,MATCH($G$5,'Definición técnica de imagenes'!$A$1:$A$104,0)-1,1,COUNTIF('Definición técnica de imagenes'!$A$3:$A$102,$G$5),5),5,FALSE),'Definición técnica de imagenes'!$F$16),"")</f>
        <v>110 x 110 px</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4" t="s">
        <v>238</v>
      </c>
      <c r="K55" s="65"/>
    </row>
    <row r="56" spans="1:11" s="11" customFormat="1" ht="135" customHeight="1" x14ac:dyDescent="0.25">
      <c r="A56" s="12" t="str">
        <f t="shared" si="8"/>
        <v>IMG47</v>
      </c>
      <c r="B56" s="62"/>
      <c r="C56" s="20" t="str">
        <f t="shared" si="7"/>
        <v>Recurso M7A</v>
      </c>
      <c r="D56" s="63" t="s">
        <v>187</v>
      </c>
      <c r="E56" s="63" t="s">
        <v>67</v>
      </c>
      <c r="F56" s="13" t="str">
        <f t="shared" ca="1" si="4"/>
        <v>MA_11_01_CO_RE190_IMG47.png</v>
      </c>
      <c r="G56" s="13" t="str">
        <f ca="1">IF($F56&lt;&gt;"",IF($G$4="Recurso",VLOOKUP($E56,OFFSET('Definición técnica de imagenes'!$A$1,MATCH($G$5,'Definición técnica de imagenes'!$A$1:$A$104,0)-1,1,COUNTIF('Definición técnica de imagenes'!$A$3:$A$102,$G$5),5),5,FALSE),'Definición técnica de imagenes'!$F$16),"")</f>
        <v>110 x 110 px</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4" t="s">
        <v>237</v>
      </c>
      <c r="K56" s="65"/>
    </row>
    <row r="57" spans="1:11" s="11" customFormat="1" ht="63" customHeight="1" x14ac:dyDescent="0.25">
      <c r="A57" s="12" t="str">
        <f t="shared" si="8"/>
        <v>IMG48</v>
      </c>
      <c r="B57" s="62"/>
      <c r="C57" s="20" t="str">
        <f t="shared" si="7"/>
        <v>Recurso M7A</v>
      </c>
      <c r="D57" s="63" t="s">
        <v>187</v>
      </c>
      <c r="E57" s="63" t="s">
        <v>67</v>
      </c>
      <c r="F57" s="13" t="str">
        <f t="shared" ca="1" si="4"/>
        <v>MA_11_01_CO_RE190_IMG48.png</v>
      </c>
      <c r="G57" s="13" t="str">
        <f ca="1">IF($F57&lt;&gt;"",IF($G$4="Recurso",VLOOKUP($E57,OFFSET('Definición técnica de imagenes'!$A$1,MATCH($G$5,'Definición técnica de imagenes'!$A$1:$A$104,0)-1,1,COUNTIF('Definición técnica de imagenes'!$A$3:$A$102,$G$5),5),5,FALSE),'Definición técnica de imagenes'!$F$16),"")</f>
        <v>110 x 110 px</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4" t="s">
        <v>239</v>
      </c>
      <c r="K57" s="65"/>
    </row>
    <row r="58" spans="1:11" s="11" customFormat="1" ht="62.25" customHeight="1" x14ac:dyDescent="0.25">
      <c r="A58" s="12" t="str">
        <f t="shared" si="8"/>
        <v>IMG49</v>
      </c>
      <c r="B58" s="62"/>
      <c r="C58" s="20" t="str">
        <f t="shared" si="7"/>
        <v>Recurso M7A</v>
      </c>
      <c r="D58" s="63" t="s">
        <v>187</v>
      </c>
      <c r="E58" s="63" t="s">
        <v>67</v>
      </c>
      <c r="F58" s="13" t="str">
        <f t="shared" ca="1" si="4"/>
        <v>MA_11_01_CO_RE190_IMG49.png</v>
      </c>
      <c r="G58" s="13" t="str">
        <f ca="1">IF($F58&lt;&gt;"",IF($G$4="Recurso",VLOOKUP($E58,OFFSET('Definición técnica de imagenes'!$A$1,MATCH($G$5,'Definición técnica de imagenes'!$A$1:$A$104,0)-1,1,COUNTIF('Definición técnica de imagenes'!$A$3:$A$102,$G$5),5),5,FALSE),'Definición técnica de imagenes'!$F$16),"")</f>
        <v>110 x 110 px</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4" t="s">
        <v>240</v>
      </c>
      <c r="K58" s="65"/>
    </row>
    <row r="59" spans="1:11" s="11" customFormat="1" ht="67.5" x14ac:dyDescent="0.25">
      <c r="A59" s="12" t="str">
        <f t="shared" si="8"/>
        <v>IMG50</v>
      </c>
      <c r="B59" s="62"/>
      <c r="C59" s="20" t="str">
        <f t="shared" si="7"/>
        <v>Recurso M7A</v>
      </c>
      <c r="D59" s="63" t="s">
        <v>187</v>
      </c>
      <c r="E59" s="63" t="s">
        <v>155</v>
      </c>
      <c r="F59" s="13" t="str">
        <f t="shared" ca="1" si="4"/>
        <v>MA_11_01_CO_RE190_IMG50n.png</v>
      </c>
      <c r="G59" s="13" t="str">
        <f ca="1">IF($F59&lt;&gt;"",IF($G$4="Recurso",VLOOKUP($E59,OFFSET('Definición técnica de imagenes'!$A$1,MATCH($G$5,'Definición técnica de imagenes'!$A$1:$A$104,0)-1,1,COUNTIF('Definición técnica de imagenes'!$A$3:$A$102,$G$5),5),5,FALSE),'Definición técnica de imagenes'!$F$16),"")</f>
        <v>286 x 286 px</v>
      </c>
      <c r="H59" s="13" t="str">
        <f t="shared" ca="1" si="5"/>
        <v>MA_11_01_CO_RE190_IMG50a.png</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500 x 500 px</v>
      </c>
      <c r="J59" s="64" t="s">
        <v>241</v>
      </c>
      <c r="K59" s="65"/>
    </row>
    <row r="60" spans="1:11" s="11" customFormat="1" ht="110.25" customHeight="1" x14ac:dyDescent="0.25">
      <c r="A60" s="12" t="str">
        <f t="shared" si="8"/>
        <v>IMG51</v>
      </c>
      <c r="B60" s="62"/>
      <c r="C60" s="20" t="str">
        <f t="shared" si="7"/>
        <v>Recurso M7A</v>
      </c>
      <c r="D60" s="63" t="s">
        <v>187</v>
      </c>
      <c r="E60" s="63" t="s">
        <v>67</v>
      </c>
      <c r="F60" s="13" t="str">
        <f t="shared" ca="1" si="4"/>
        <v>MA_11_01_CO_RE190_IMG51.png</v>
      </c>
      <c r="G60" s="13" t="str">
        <f ca="1">IF($F60&lt;&gt;"",IF($G$4="Recurso",VLOOKUP($E60,OFFSET('Definición técnica de imagenes'!$A$1,MATCH($G$5,'Definición técnica de imagenes'!$A$1:$A$104,0)-1,1,COUNTIF('Definición técnica de imagenes'!$A$3:$A$102,$G$5),5),5,FALSE),'Definición técnica de imagenes'!$F$16),"")</f>
        <v>110 x 110 px</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4" t="s">
        <v>242</v>
      </c>
      <c r="K60" s="65"/>
    </row>
    <row r="61" spans="1:11" s="11" customFormat="1" ht="100.5" customHeight="1" x14ac:dyDescent="0.25">
      <c r="A61" s="12" t="str">
        <f t="shared" si="8"/>
        <v>IMG52</v>
      </c>
      <c r="B61" s="62"/>
      <c r="C61" s="20" t="str">
        <f t="shared" si="7"/>
        <v>Recurso M7A</v>
      </c>
      <c r="D61" s="63" t="s">
        <v>187</v>
      </c>
      <c r="E61" s="63" t="s">
        <v>67</v>
      </c>
      <c r="F61" s="13" t="str">
        <f t="shared" ca="1" si="4"/>
        <v>MA_11_01_CO_RE190_IMG52.png</v>
      </c>
      <c r="G61" s="13" t="str">
        <f ca="1">IF($F61&lt;&gt;"",IF($G$4="Recurso",VLOOKUP($E61,OFFSET('Definición técnica de imagenes'!$A$1,MATCH($G$5,'Definición técnica de imagenes'!$A$1:$A$104,0)-1,1,COUNTIF('Definición técnica de imagenes'!$A$3:$A$102,$G$5),5),5,FALSE),'Definición técnica de imagenes'!$F$16),"")</f>
        <v>110 x 110 px</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4" t="s">
        <v>243</v>
      </c>
      <c r="K61" s="65"/>
    </row>
    <row r="62" spans="1:11" s="11" customFormat="1" ht="54" customHeight="1" x14ac:dyDescent="0.25">
      <c r="A62" s="12" t="str">
        <f t="shared" si="8"/>
        <v>IMG53</v>
      </c>
      <c r="B62" s="62"/>
      <c r="C62" s="20" t="str">
        <f t="shared" si="7"/>
        <v>Recurso M7A</v>
      </c>
      <c r="D62" s="63" t="s">
        <v>187</v>
      </c>
      <c r="E62" s="63" t="s">
        <v>67</v>
      </c>
      <c r="F62" s="13" t="str">
        <f t="shared" ca="1" si="4"/>
        <v>MA_11_01_CO_RE190_IMG53.png</v>
      </c>
      <c r="G62" s="13" t="str">
        <f ca="1">IF($F62&lt;&gt;"",IF($G$4="Recurso",VLOOKUP($E62,OFFSET('Definición técnica de imagenes'!$A$1,MATCH($G$5,'Definición técnica de imagenes'!$A$1:$A$104,0)-1,1,COUNTIF('Definición técnica de imagenes'!$A$3:$A$102,$G$5),5),5,FALSE),'Definición técnica de imagenes'!$F$16),"")</f>
        <v>110 x 110 px</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4" t="s">
        <v>244</v>
      </c>
      <c r="K62" s="65"/>
    </row>
    <row r="63" spans="1:11" s="11" customFormat="1" ht="61.5" customHeight="1" x14ac:dyDescent="0.25">
      <c r="A63" s="12" t="str">
        <f t="shared" si="8"/>
        <v>IMG54</v>
      </c>
      <c r="B63" s="62"/>
      <c r="C63" s="20" t="str">
        <f t="shared" si="7"/>
        <v>Recurso M7A</v>
      </c>
      <c r="D63" s="63" t="s">
        <v>187</v>
      </c>
      <c r="E63" s="63" t="s">
        <v>67</v>
      </c>
      <c r="F63" s="13" t="str">
        <f t="shared" ca="1" si="4"/>
        <v>MA_11_01_CO_RE190_IMG54.png</v>
      </c>
      <c r="G63" s="13" t="str">
        <f ca="1">IF($F63&lt;&gt;"",IF($G$4="Recurso",VLOOKUP($E63,OFFSET('Definición técnica de imagenes'!$A$1,MATCH($G$5,'Definición técnica de imagenes'!$A$1:$A$104,0)-1,1,COUNTIF('Definición técnica de imagenes'!$A$3:$A$102,$G$5),5),5,FALSE),'Definición técnica de imagenes'!$F$16),"")</f>
        <v>110 x 110 px</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4" t="s">
        <v>245</v>
      </c>
      <c r="K63" s="65"/>
    </row>
    <row r="64" spans="1:11" s="11" customFormat="1" ht="111" customHeight="1" x14ac:dyDescent="0.25">
      <c r="A64" s="12" t="str">
        <f t="shared" si="8"/>
        <v>IMG55</v>
      </c>
      <c r="B64" s="62"/>
      <c r="C64" s="20" t="str">
        <f t="shared" si="7"/>
        <v>Recurso M7A</v>
      </c>
      <c r="D64" s="63" t="s">
        <v>187</v>
      </c>
      <c r="E64" s="63" t="s">
        <v>67</v>
      </c>
      <c r="F64" s="13" t="str">
        <f t="shared" ca="1" si="4"/>
        <v>MA_11_01_CO_RE190_IMG55.png</v>
      </c>
      <c r="G64" s="13" t="str">
        <f ca="1">IF($F64&lt;&gt;"",IF($G$4="Recurso",VLOOKUP($E64,OFFSET('Definición técnica de imagenes'!$A$1,MATCH($G$5,'Definición técnica de imagenes'!$A$1:$A$104,0)-1,1,COUNTIF('Definición técnica de imagenes'!$A$3:$A$102,$G$5),5),5,FALSE),'Definición técnica de imagenes'!$F$16),"")</f>
        <v>110 x 110 px</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4" t="s">
        <v>246</v>
      </c>
      <c r="K64" s="65"/>
    </row>
    <row r="65" spans="1:11" s="11" customFormat="1" ht="107.25" customHeight="1" x14ac:dyDescent="0.25">
      <c r="A65" s="12" t="str">
        <f t="shared" si="8"/>
        <v>IMG56</v>
      </c>
      <c r="B65" s="62"/>
      <c r="C65" s="20" t="str">
        <f t="shared" si="7"/>
        <v>Recurso M7A</v>
      </c>
      <c r="D65" s="63" t="s">
        <v>187</v>
      </c>
      <c r="E65" s="63" t="s">
        <v>67</v>
      </c>
      <c r="F65" s="13" t="str">
        <f t="shared" ca="1" si="4"/>
        <v>MA_11_01_CO_RE190_IMG56.png</v>
      </c>
      <c r="G65" s="13" t="str">
        <f ca="1">IF($F65&lt;&gt;"",IF($G$4="Recurso",VLOOKUP($E65,OFFSET('Definición técnica de imagenes'!$A$1,MATCH($G$5,'Definición técnica de imagenes'!$A$1:$A$104,0)-1,1,COUNTIF('Definición técnica de imagenes'!$A$3:$A$102,$G$5),5),5,FALSE),'Definición técnica de imagenes'!$F$16),"")</f>
        <v>110 x 110 px</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4" t="s">
        <v>247</v>
      </c>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4"/>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4"/>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4"/>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4"/>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4"/>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4"/>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4"/>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4"/>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4"/>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4"/>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4"/>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4"/>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4"/>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4"/>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4"/>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4"/>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4"/>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4"/>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4"/>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4"/>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4"/>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4"/>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zoomScale="85" zoomScaleNormal="85" workbookViewId="0">
      <selection activeCell="A52" sqref="A52"/>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0" t="s">
        <v>38</v>
      </c>
      <c r="B1" s="91"/>
      <c r="C1" s="91"/>
      <c r="D1" s="91"/>
      <c r="E1" s="91"/>
      <c r="F1" s="92"/>
    </row>
    <row r="2" spans="1:11" x14ac:dyDescent="0.25">
      <c r="A2" s="30" t="s">
        <v>42</v>
      </c>
      <c r="B2" s="31"/>
      <c r="C2" s="93" t="s">
        <v>13</v>
      </c>
      <c r="D2" s="94"/>
      <c r="E2" s="95"/>
      <c r="F2" s="32"/>
    </row>
    <row r="3" spans="1:11" ht="63" x14ac:dyDescent="0.25">
      <c r="A3" s="33" t="s">
        <v>43</v>
      </c>
      <c r="B3" s="31"/>
      <c r="C3" s="99" t="s">
        <v>14</v>
      </c>
      <c r="D3" s="100"/>
      <c r="E3" s="101"/>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2" t="str">
        <f>CONCATENATE(H21,"_",I21,"_",J21,"_CO")</f>
        <v>LE_07_04_CO</v>
      </c>
      <c r="E5" s="103"/>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8" t="str">
        <f>CONCATENATE("SolicitudGrafica_",D5,".xls")</f>
        <v>SolicitudGrafica_LE_07_04_CO.xls</v>
      </c>
      <c r="E7" s="88"/>
      <c r="F7" s="89"/>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0" t="s">
        <v>41</v>
      </c>
      <c r="B13" s="91"/>
      <c r="C13" s="91"/>
      <c r="D13" s="91"/>
      <c r="E13" s="91"/>
      <c r="F13" s="92"/>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3" t="s">
        <v>49</v>
      </c>
      <c r="D15" s="94"/>
      <c r="E15" s="94"/>
      <c r="F15" s="95"/>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6" t="str">
        <f>CONCATENATE(H21,"_",I21,"_",J21,"_",K45)</f>
        <v>LE_07_04_REC10</v>
      </c>
      <c r="E17" s="97"/>
      <c r="F17" s="98"/>
      <c r="J17" s="22">
        <v>14</v>
      </c>
      <c r="K17" s="22">
        <v>14</v>
      </c>
    </row>
    <row r="18" spans="1:11" ht="79.5" thickBot="1" x14ac:dyDescent="0.3">
      <c r="A18" s="33" t="s">
        <v>48</v>
      </c>
      <c r="B18" s="31"/>
      <c r="C18" s="59" t="s">
        <v>120</v>
      </c>
      <c r="D18" s="88" t="str">
        <f>CONCATENATE("SolicitudGrafica_",D17,".xls")</f>
        <v>SolicitudGrafica_LE_07_04_REC10.xls</v>
      </c>
      <c r="E18" s="88"/>
      <c r="F18" s="89"/>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4</xdr:col>
                    <xdr:colOff>0</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topLeftCell="D1" zoomScale="125" zoomScaleNormal="125" zoomScalePageLayoutView="125" workbookViewId="0">
      <pane ySplit="2" topLeftCell="A69" activePane="bottomLeft" state="frozen"/>
      <selection pane="bottomLeft" activeCell="C5" sqref="C5"/>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5" t="s">
        <v>56</v>
      </c>
      <c r="B1" s="105" t="s">
        <v>149</v>
      </c>
      <c r="C1" s="105" t="s">
        <v>63</v>
      </c>
      <c r="D1" s="105" t="s">
        <v>64</v>
      </c>
      <c r="E1" s="105" t="s">
        <v>5</v>
      </c>
      <c r="F1" s="105" t="s">
        <v>65</v>
      </c>
      <c r="G1" s="105" t="s">
        <v>66</v>
      </c>
      <c r="H1" s="104" t="s">
        <v>68</v>
      </c>
      <c r="I1" s="104"/>
    </row>
    <row r="2" spans="1:10" x14ac:dyDescent="0.25">
      <c r="A2" s="105"/>
      <c r="B2" s="105"/>
      <c r="C2" s="105"/>
      <c r="D2" s="105"/>
      <c r="E2" s="105"/>
      <c r="F2" s="105"/>
      <c r="G2" s="105"/>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0"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4" customFormat="1" ht="14.65" customHeight="1" x14ac:dyDescent="0.25">
      <c r="A15" s="72" t="s">
        <v>96</v>
      </c>
      <c r="B15" s="72"/>
      <c r="C15" s="72" t="s">
        <v>97</v>
      </c>
      <c r="D15" s="73" t="s">
        <v>98</v>
      </c>
      <c r="E15" s="72" t="s">
        <v>93</v>
      </c>
      <c r="F15" s="72" t="s">
        <v>117</v>
      </c>
      <c r="G15" s="72"/>
      <c r="H15" s="73" t="s">
        <v>122</v>
      </c>
      <c r="I15" s="72"/>
      <c r="J15" s="74"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69"/>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69"/>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Pahola</cp:lastModifiedBy>
  <dcterms:created xsi:type="dcterms:W3CDTF">2014-07-01T23:43:25Z</dcterms:created>
  <dcterms:modified xsi:type="dcterms:W3CDTF">2016-05-09T04:18:36Z</dcterms:modified>
</cp:coreProperties>
</file>