
<file path=[Content_Types].xml><?xml version="1.0" encoding="utf-8"?>
<Types xmlns="http://schemas.openxmlformats.org/package/2006/content-types">
  <Default Extension="xml" ContentType="application/xml"/>
  <Default Extension="png" ContentType="image/pn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225"/>
  <workbookPr showInkAnnotation="0" codeName="ThisWorkbook" autoCompressPictures="0"/>
  <bookViews>
    <workbookView xWindow="0" yWindow="0" windowWidth="25600" windowHeight="14760" tabRatio="500"/>
  </bookViews>
  <sheets>
    <sheet name="Solicitud gráfica" sheetId="1" r:id="rId1"/>
    <sheet name="Ayuda" sheetId="2" r:id="rId2"/>
    <sheet name="Definición técnica de imagenes" sheetId="3" r:id="rId3"/>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C24" i="1" l="1"/>
  <c r="C23" i="1"/>
  <c r="I16" i="1"/>
  <c r="H21" i="2"/>
  <c r="I21" i="2"/>
  <c r="J21" i="2"/>
  <c r="K45" i="2"/>
  <c r="D17" i="2"/>
  <c r="D18" i="2"/>
  <c r="D5" i="2"/>
  <c r="D7" i="2"/>
  <c r="I11" i="1"/>
  <c r="G11" i="1"/>
  <c r="G12" i="1"/>
  <c r="I13" i="1"/>
  <c r="G13" i="1"/>
  <c r="I14" i="1"/>
  <c r="G14" i="1"/>
  <c r="I15" i="1"/>
  <c r="G15" i="1"/>
  <c r="G16" i="1"/>
  <c r="I18" i="1"/>
  <c r="F18" i="1"/>
  <c r="H18" i="1"/>
  <c r="I20" i="1"/>
  <c r="F20" i="1"/>
  <c r="G20" i="1"/>
  <c r="H20" i="1"/>
  <c r="I21" i="1"/>
  <c r="F21" i="1"/>
  <c r="H21" i="1"/>
  <c r="I22" i="1"/>
  <c r="F22" i="1"/>
  <c r="H22" i="1"/>
  <c r="I23" i="1"/>
  <c r="F23" i="1"/>
  <c r="H23" i="1"/>
  <c r="I24" i="1"/>
  <c r="F24" i="1"/>
  <c r="H24" i="1"/>
  <c r="I25" i="1"/>
  <c r="G25" i="1"/>
  <c r="H25" i="1"/>
  <c r="I26" i="1"/>
  <c r="G26" i="1"/>
  <c r="H26" i="1"/>
  <c r="I27" i="1"/>
  <c r="G27" i="1"/>
  <c r="H27" i="1"/>
  <c r="I28" i="1"/>
  <c r="G28" i="1"/>
  <c r="H28" i="1"/>
  <c r="I29" i="1"/>
  <c r="G29" i="1"/>
  <c r="H29" i="1"/>
  <c r="I30" i="1"/>
  <c r="G30" i="1"/>
  <c r="H30" i="1"/>
  <c r="I31" i="1"/>
  <c r="G31" i="1"/>
  <c r="H31" i="1"/>
  <c r="I32" i="1"/>
  <c r="G32" i="1"/>
  <c r="H32" i="1"/>
  <c r="I33" i="1"/>
  <c r="G33" i="1"/>
  <c r="H33" i="1"/>
  <c r="I34" i="1"/>
  <c r="G34" i="1"/>
  <c r="H34" i="1"/>
  <c r="G35" i="1"/>
  <c r="I35" i="1"/>
  <c r="H35" i="1"/>
  <c r="F36" i="1"/>
  <c r="G36" i="1"/>
  <c r="I36" i="1"/>
  <c r="H36" i="1"/>
  <c r="F37" i="1"/>
  <c r="G37" i="1"/>
  <c r="I37" i="1"/>
  <c r="H37" i="1"/>
  <c r="F38" i="1"/>
  <c r="G38" i="1"/>
  <c r="I38" i="1"/>
  <c r="H38" i="1"/>
  <c r="F39" i="1"/>
  <c r="G39" i="1"/>
  <c r="I39" i="1"/>
  <c r="H39" i="1"/>
  <c r="F40" i="1"/>
  <c r="G40" i="1"/>
  <c r="I40" i="1"/>
  <c r="H40" i="1"/>
  <c r="F41" i="1"/>
  <c r="G41" i="1"/>
  <c r="I41" i="1"/>
  <c r="H41" i="1"/>
  <c r="F42" i="1"/>
  <c r="G42" i="1"/>
  <c r="I42" i="1"/>
  <c r="H42" i="1"/>
  <c r="F43" i="1"/>
  <c r="G43" i="1"/>
  <c r="I43" i="1"/>
  <c r="H43" i="1"/>
  <c r="F44" i="1"/>
  <c r="G44" i="1"/>
  <c r="I44" i="1"/>
  <c r="H44" i="1"/>
  <c r="F45" i="1"/>
  <c r="G45" i="1"/>
  <c r="I45" i="1"/>
  <c r="H45" i="1"/>
  <c r="F46" i="1"/>
  <c r="G46" i="1"/>
  <c r="I46" i="1"/>
  <c r="H46" i="1"/>
  <c r="F47" i="1"/>
  <c r="G47" i="1"/>
  <c r="I47" i="1"/>
  <c r="H47" i="1"/>
  <c r="F48" i="1"/>
  <c r="G48" i="1"/>
  <c r="I48" i="1"/>
  <c r="H48" i="1"/>
  <c r="F49" i="1"/>
  <c r="G49" i="1"/>
  <c r="I49" i="1"/>
  <c r="H49" i="1"/>
  <c r="F50" i="1"/>
  <c r="G50" i="1"/>
  <c r="I50" i="1"/>
  <c r="H50" i="1"/>
  <c r="F51" i="1"/>
  <c r="G51" i="1"/>
  <c r="I51" i="1"/>
  <c r="H51" i="1"/>
  <c r="F52" i="1"/>
  <c r="G52" i="1"/>
  <c r="I52" i="1"/>
  <c r="H52" i="1"/>
  <c r="F53" i="1"/>
  <c r="G53" i="1"/>
  <c r="I53" i="1"/>
  <c r="H53" i="1"/>
  <c r="F54" i="1"/>
  <c r="G54" i="1"/>
  <c r="I54" i="1"/>
  <c r="H54" i="1"/>
  <c r="F55" i="1"/>
  <c r="G55" i="1"/>
  <c r="I55" i="1"/>
  <c r="H55" i="1"/>
  <c r="F56" i="1"/>
  <c r="G56" i="1"/>
  <c r="I56" i="1"/>
  <c r="H56" i="1"/>
  <c r="F57" i="1"/>
  <c r="G57" i="1"/>
  <c r="I57" i="1"/>
  <c r="H57" i="1"/>
  <c r="F58" i="1"/>
  <c r="G58" i="1"/>
  <c r="I58" i="1"/>
  <c r="H58" i="1"/>
  <c r="F59" i="1"/>
  <c r="G59" i="1"/>
  <c r="I59" i="1"/>
  <c r="H59" i="1"/>
  <c r="F60" i="1"/>
  <c r="G60" i="1"/>
  <c r="I60" i="1"/>
  <c r="H60" i="1"/>
  <c r="F61" i="1"/>
  <c r="G61" i="1"/>
  <c r="I61" i="1"/>
  <c r="H61" i="1"/>
  <c r="F62" i="1"/>
  <c r="G62" i="1"/>
  <c r="I62" i="1"/>
  <c r="H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I10" i="1"/>
  <c r="A10" i="1"/>
  <c r="F10" i="1"/>
  <c r="C21" i="1"/>
  <c r="C22" i="1"/>
  <c r="C10" i="1"/>
  <c r="F5" i="1"/>
  <c r="H10" i="1"/>
  <c r="G10" i="1"/>
</calcChain>
</file>

<file path=xl/sharedStrings.xml><?xml version="1.0" encoding="utf-8"?>
<sst xmlns="http://schemas.openxmlformats.org/spreadsheetml/2006/main" count="224" uniqueCount="153">
  <si>
    <t>Asignatura:</t>
  </si>
  <si>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</si>
  <si>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</si>
  <si>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</si>
  <si>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</si>
  <si>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</si>
  <si>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</si>
  <si>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</si>
  <si>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</si>
  <si>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</si>
  <si>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</si>
  <si>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</si>
  <si>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</si>
  <si>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</si>
  <si>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</si>
  <si>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</si>
  <si>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</si>
  <si>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</si>
  <si>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</si>
  <si>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</si>
  <si>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</si>
  <si>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</si>
  <si>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</si>
  <si>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</si>
  <si>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</si>
  <si>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</si>
  <si>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</si>
  <si>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</si>
  <si>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</si>
  <si>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</si>
  <si>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</si>
  <si>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</si>
  <si>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</si>
  <si>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</si>
  <si>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</si>
  <si>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</si>
  <si>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</si>
  <si>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</si>
  <si>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</si>
  <si>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</si>
  <si>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</si>
  <si>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</si>
  <si>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</si>
  <si>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</si>
  <si>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</si>
  <si>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</si>
  <si>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</si>
  <si>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</si>
  <si>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</si>
  <si>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</si>
  <si>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</si>
  <si>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</si>
  <si>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</si>
  <si>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</si>
  <si>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</si>
  <si>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</si>
  <si>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</si>
  <si>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</si>
  <si>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</si>
  <si>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</si>
  <si>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</si>
  <si>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</si>
  <si>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</si>
  <si>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</si>
  <si>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</si>
  <si>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</si>
  <si>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</si>
  <si>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</si>
  <si>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</si>
  <si>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</si>
  <si>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</si>
  <si>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</si>
  <si>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</si>
  <si>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</si>
  <si>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</si>
  <si>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CI_S3_01_REC10_F1</t>
  </si>
  <si>
    <t>Test - con imagen</t>
  </si>
  <si>
    <t>286 x 286 px</t>
  </si>
  <si>
    <t>500 x 500 px</t>
  </si>
  <si>
    <t>CI_S3_01_REC10_F1n</t>
  </si>
  <si>
    <t>CI_S3_01_REC10_F1a</t>
  </si>
  <si>
    <t>M6A</t>
  </si>
  <si>
    <t>Test de validar escritura</t>
  </si>
  <si>
    <t>Test matemático (fórmula)</t>
  </si>
  <si>
    <t>CI_S3_01_REC10_F1r</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</si>
  <si>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</si>
  <si>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</si>
  <si>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</si>
  <si>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</si>
  <si>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</si>
  <si>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</si>
  <si>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</si>
  <si>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</si>
  <si>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</si>
  <si>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</si>
  <si>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</si>
  <si>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</si>
  <si>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</si>
  <si>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</si>
  <si>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</si>
  <si>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</si>
  <si>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</si>
  <si>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</si>
  <si>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</si>
  <si>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</si>
  <si>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</si>
  <si>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</si>
  <si>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</si>
  <si>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</si>
  <si>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</si>
  <si>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CI_S3_01_CE_F1_small</t>
  </si>
  <si>
    <t>CI_S3_01_CE_F1_zoom</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</si>
  <si>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</si>
  <si>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</si>
  <si>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</si>
  <si>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</si>
  <si>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</si>
  <si>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</si>
  <si>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</si>
  <si>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</si>
  <si>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</si>
  <si>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CI</t>
  </si>
  <si>
    <t>Ciencias</t>
  </si>
  <si>
    <t>Nivel</t>
  </si>
  <si>
    <t>S3</t>
  </si>
  <si>
    <t>3ero Secundaria</t>
  </si>
  <si>
    <t>Guión</t>
  </si>
  <si>
    <t>G1</t>
  </si>
  <si>
    <t>Guión 1</t>
  </si>
  <si>
    <t>Cuaderno de estudio o Recurso</t>
  </si>
  <si>
    <t>CE ó REC10</t>
  </si>
  <si>
    <t>Cuaderno de estudio o Recurso número 10</t>
  </si>
  <si>
    <t>Foto</t>
  </si>
  <si>
    <t>F1</t>
  </si>
  <si>
    <t>Foto o imagen número 1</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</si>
  <si>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</si>
  <si>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</si>
  <si>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</si>
  <si>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</si>
  <si>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</si>
  <si>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</si>
  <si>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</si>
  <si>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</si>
  <si>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</si>
  <si>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</si>
  <si>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</si>
  <si>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Horizontal</t>
  </si>
  <si>
    <t>Ilustración</t>
  </si>
  <si>
    <t>Andrea Constanza Perdomo Pedraza</t>
  </si>
  <si>
    <t>Números hasta de seis cifras</t>
  </si>
  <si>
    <t>Ver indicaciones ultima columna</t>
  </si>
  <si>
    <t>Tabla con datos</t>
  </si>
  <si>
    <t>MA_03_02_CO_REC110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</si>
</sst>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ont>
    <font>
      <b/>
      <sz val="10"/>
      <name val="Century Gothic"/>
    </font>
    <font>
      <u/>
      <sz val="12"/>
      <color theme="10"/>
      <name val="Calibri"/>
      <family val="2"/>
      <scheme val="minor"/>
    </font>
    <font>
      <u/>
      <sz val="12"/>
      <color theme="11"/>
      <name val="Calibri"/>
      <family val="2"/>
      <scheme val="minor"/>
    </font>
    <font>
      <sz val="10"/>
      <color theme="1"/>
      <name val="Century Gothic"/>
    </font>
    <font>
      <sz val="10"/>
      <color rgb="FF000000"/>
      <name val="Century Gothic"/>
    </font>
    <font>
      <sz val="9"/>
      <color rgb="FF000000"/>
      <name val="Century Gothic"/>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9"/>
      <color theme="1"/>
      <name val="Arial"/>
    </font>
    <font>
      <sz val="12"/>
      <color theme="1"/>
      <name val="Arial"/>
    </font>
  </fonts>
  <fills count="10">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
      <patternFill patternType="solid">
        <fgColor rgb="FFFFFF00"/>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auto="1"/>
      </left>
      <right style="medium">
        <color auto="1"/>
      </right>
      <top style="medium">
        <color auto="1"/>
      </top>
      <bottom/>
      <diagonal/>
    </border>
  </borders>
  <cellStyleXfs count="119">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14">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3" fillId="0" borderId="3" xfId="0" applyFont="1" applyBorder="1" applyAlignment="1">
      <alignment horizontal="left" vertical="center" wrapText="1"/>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6" fillId="0" borderId="5" xfId="0" applyFont="1" applyBorder="1" applyAlignment="1">
      <alignment wrapText="1"/>
    </xf>
    <xf numFmtId="0" fontId="6" fillId="0" borderId="5" xfId="0" applyFont="1" applyBorder="1" applyAlignment="1">
      <alignment vertical="center" wrapText="1"/>
    </xf>
    <xf numFmtId="0" fontId="7" fillId="0" borderId="5" xfId="0" applyFont="1" applyBorder="1" applyAlignment="1">
      <alignment wrapText="1"/>
    </xf>
    <xf numFmtId="0" fontId="6" fillId="0" borderId="5" xfId="0" applyFont="1" applyBorder="1" applyAlignment="1">
      <alignment vertical="center"/>
    </xf>
    <xf numFmtId="0" fontId="6" fillId="0" borderId="5" xfId="0" applyFont="1" applyBorder="1"/>
    <xf numFmtId="0" fontId="3" fillId="5" borderId="11" xfId="0" applyFont="1" applyFill="1" applyBorder="1" applyAlignment="1">
      <alignment horizontal="center" vertical="center"/>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6" fillId="0" borderId="5" xfId="0" applyFont="1" applyBorder="1" applyAlignment="1">
      <alignment horizontal="left" vertical="center"/>
    </xf>
    <xf numFmtId="0" fontId="6" fillId="0" borderId="5" xfId="0" applyFont="1" applyBorder="1" applyAlignment="1">
      <alignment horizontal="left"/>
    </xf>
    <xf numFmtId="0" fontId="7" fillId="0" borderId="5" xfId="0" applyFont="1" applyBorder="1" applyAlignment="1">
      <alignment vertical="center" wrapText="1"/>
    </xf>
    <xf numFmtId="0" fontId="3" fillId="5" borderId="12" xfId="0" applyFont="1" applyFill="1" applyBorder="1" applyAlignment="1">
      <alignment horizontal="center" vertical="center"/>
    </xf>
    <xf numFmtId="0" fontId="8" fillId="0" borderId="5" xfId="0" applyFont="1" applyBorder="1" applyAlignment="1">
      <alignment wrapText="1"/>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6" xfId="0" applyFont="1" applyBorder="1" applyAlignment="1">
      <alignment vertical="center" wrapText="1"/>
    </xf>
    <xf numFmtId="0" fontId="0" fillId="0" borderId="0" xfId="0" applyBorder="1" applyAlignment="1">
      <alignment vertical="center" wrapText="1"/>
    </xf>
    <xf numFmtId="0" fontId="0" fillId="0" borderId="17" xfId="0" applyBorder="1" applyAlignment="1">
      <alignment vertical="center" wrapText="1"/>
    </xf>
    <xf numFmtId="0" fontId="0" fillId="0" borderId="16" xfId="0" applyBorder="1" applyAlignment="1">
      <alignment vertical="center" wrapText="1"/>
    </xf>
    <xf numFmtId="0" fontId="0" fillId="0" borderId="18"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14" fillId="0" borderId="0" xfId="0" applyFont="1" applyBorder="1"/>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7" xfId="0" applyFont="1" applyFill="1" applyBorder="1" applyAlignment="1">
      <alignment vertical="center" wrapText="1"/>
    </xf>
    <xf numFmtId="0" fontId="0" fillId="0" borderId="0" xfId="0" applyFill="1" applyAlignment="1">
      <alignment vertical="center" wrapText="1"/>
    </xf>
    <xf numFmtId="0" fontId="16" fillId="0" borderId="28" xfId="0" applyFont="1" applyFill="1" applyBorder="1" applyAlignment="1">
      <alignment vertical="center" wrapText="1"/>
    </xf>
    <xf numFmtId="0" fontId="17" fillId="0" borderId="28" xfId="0" applyFont="1" applyFill="1" applyBorder="1" applyAlignment="1">
      <alignment vertical="center" wrapText="1"/>
    </xf>
    <xf numFmtId="0" fontId="16" fillId="0" borderId="28" xfId="0" applyFont="1" applyFill="1" applyBorder="1" applyAlignment="1">
      <alignment vertical="center"/>
    </xf>
    <xf numFmtId="0" fontId="16" fillId="0" borderId="28" xfId="0" applyFont="1" applyBorder="1" applyAlignment="1">
      <alignment vertical="center" wrapText="1"/>
    </xf>
    <xf numFmtId="0" fontId="18" fillId="0" borderId="28" xfId="0" applyFont="1" applyBorder="1" applyAlignment="1">
      <alignment vertical="center" wrapText="1"/>
    </xf>
    <xf numFmtId="0" fontId="17" fillId="0" borderId="28" xfId="0" applyFont="1" applyBorder="1" applyAlignment="1">
      <alignment vertical="center" wrapText="1"/>
    </xf>
    <xf numFmtId="0" fontId="19" fillId="0" borderId="0" xfId="0" applyFont="1" applyAlignment="1">
      <alignment vertical="center" wrapText="1"/>
    </xf>
    <xf numFmtId="0" fontId="20" fillId="0" borderId="28"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29" xfId="0" applyFill="1" applyBorder="1" applyAlignment="1">
      <alignment vertical="center" wrapText="1"/>
    </xf>
    <xf numFmtId="0" fontId="0" fillId="0" borderId="29" xfId="0" applyBorder="1" applyAlignment="1">
      <alignment vertical="center" wrapText="1"/>
    </xf>
    <xf numFmtId="0" fontId="0" fillId="0" borderId="29" xfId="0" applyBorder="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10" fillId="5" borderId="31" xfId="0" applyFont="1" applyFill="1" applyBorder="1" applyAlignment="1">
      <alignment horizontal="center" vertical="center"/>
    </xf>
    <xf numFmtId="0" fontId="9" fillId="0" borderId="0" xfId="0" applyNumberFormat="1" applyFont="1" applyBorder="1" applyAlignment="1">
      <alignment horizontal="center"/>
    </xf>
    <xf numFmtId="0" fontId="11" fillId="0" borderId="32" xfId="0" applyFont="1" applyBorder="1" applyAlignment="1">
      <alignment vertical="center" wrapText="1"/>
    </xf>
    <xf numFmtId="0" fontId="9" fillId="0" borderId="5" xfId="0" applyFont="1" applyFill="1" applyBorder="1" applyAlignment="1">
      <alignment vertical="center" wrapText="1"/>
    </xf>
    <xf numFmtId="1" fontId="9" fillId="0" borderId="5" xfId="0" applyNumberFormat="1" applyFont="1" applyFill="1" applyBorder="1" applyAlignment="1">
      <alignment vertical="center" wrapText="1"/>
    </xf>
    <xf numFmtId="0" fontId="14" fillId="0" borderId="5" xfId="0" applyFont="1" applyBorder="1" applyAlignment="1">
      <alignment horizontal="left" vertical="center" wrapText="1"/>
    </xf>
    <xf numFmtId="0" fontId="3" fillId="5" borderId="35" xfId="0" applyFont="1" applyFill="1" applyBorder="1" applyAlignment="1">
      <alignment horizontal="center" vertical="center" wrapText="1"/>
    </xf>
    <xf numFmtId="0" fontId="0" fillId="0" borderId="5" xfId="0" applyBorder="1"/>
    <xf numFmtId="0" fontId="6" fillId="0" borderId="5" xfId="0" applyFont="1" applyBorder="1" applyAlignment="1">
      <alignment horizontal="left" vertical="center" wrapText="1"/>
    </xf>
    <xf numFmtId="0" fontId="22" fillId="0" borderId="0" xfId="0" applyFont="1" applyAlignment="1">
      <alignment vertical="center"/>
    </xf>
    <xf numFmtId="0" fontId="22" fillId="0" borderId="0" xfId="0" applyFont="1" applyAlignment="1">
      <alignment vertical="center" shrinkToFit="1"/>
    </xf>
    <xf numFmtId="0" fontId="22" fillId="0" borderId="0" xfId="0" applyFont="1"/>
    <xf numFmtId="0" fontId="23" fillId="0" borderId="5" xfId="0" applyFont="1" applyBorder="1"/>
    <xf numFmtId="0" fontId="23" fillId="0" borderId="0" xfId="0" applyFont="1" applyAlignment="1">
      <alignment vertical="center"/>
    </xf>
    <xf numFmtId="0" fontId="3" fillId="3" borderId="23" xfId="0" applyFont="1" applyFill="1" applyBorder="1" applyAlignment="1">
      <alignment horizontal="center" vertical="center"/>
    </xf>
    <xf numFmtId="0" fontId="3" fillId="3" borderId="24" xfId="0" applyFont="1" applyFill="1" applyBorder="1" applyAlignment="1">
      <alignment horizontal="center" vertical="center"/>
    </xf>
    <xf numFmtId="164" fontId="9" fillId="9" borderId="26" xfId="0" applyNumberFormat="1" applyFont="1" applyFill="1" applyBorder="1" applyAlignment="1">
      <alignment horizontal="center"/>
    </xf>
    <xf numFmtId="164" fontId="9" fillId="9" borderId="25" xfId="0" applyNumberFormat="1" applyFont="1" applyFill="1" applyBorder="1" applyAlignment="1">
      <alignment horizontal="center"/>
    </xf>
    <xf numFmtId="0" fontId="10" fillId="5" borderId="23" xfId="0" applyFont="1" applyFill="1" applyBorder="1" applyAlignment="1">
      <alignment horizontal="center" vertical="center"/>
    </xf>
    <xf numFmtId="0" fontId="3" fillId="5" borderId="30" xfId="0" applyFont="1" applyFill="1" applyBorder="1" applyAlignment="1">
      <alignment horizontal="center" vertical="center"/>
    </xf>
    <xf numFmtId="0" fontId="3" fillId="5" borderId="24" xfId="0" applyFont="1" applyFill="1" applyBorder="1" applyAlignment="1">
      <alignment horizontal="center" vertical="center"/>
    </xf>
    <xf numFmtId="0" fontId="2" fillId="0" borderId="2" xfId="0" applyFont="1" applyFill="1" applyBorder="1" applyAlignment="1">
      <alignment horizontal="center"/>
    </xf>
    <xf numFmtId="0" fontId="2" fillId="0" borderId="3" xfId="0" applyFont="1" applyFill="1" applyBorder="1" applyAlignment="1">
      <alignment horizontal="center"/>
    </xf>
    <xf numFmtId="0" fontId="2" fillId="0" borderId="5" xfId="0" applyFont="1" applyFill="1" applyBorder="1" applyAlignment="1">
      <alignment horizontal="center"/>
    </xf>
    <xf numFmtId="0" fontId="2" fillId="0" borderId="6" xfId="0" applyFont="1" applyFill="1" applyBorder="1" applyAlignment="1">
      <alignment horizontal="center"/>
    </xf>
    <xf numFmtId="0" fontId="2" fillId="0" borderId="9" xfId="0" applyFont="1" applyFill="1" applyBorder="1" applyAlignment="1">
      <alignment horizontal="center"/>
    </xf>
    <xf numFmtId="0" fontId="2" fillId="0" borderId="10" xfId="0" applyFont="1" applyFill="1" applyBorder="1" applyAlignment="1">
      <alignment horizontal="center"/>
    </xf>
    <xf numFmtId="0" fontId="1" fillId="0" borderId="33" xfId="0" applyFont="1" applyBorder="1" applyAlignment="1">
      <alignment horizontal="center" vertical="center" wrapText="1"/>
    </xf>
    <xf numFmtId="0" fontId="1" fillId="0" borderId="34" xfId="0" applyFont="1" applyBorder="1" applyAlignment="1">
      <alignment horizontal="center" vertical="center" wrapText="1"/>
    </xf>
    <xf numFmtId="0" fontId="12" fillId="6" borderId="13" xfId="0" applyFont="1" applyFill="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1" xfId="0" applyBorder="1" applyAlignment="1" applyProtection="1">
      <alignment horizontal="center" wrapText="1"/>
      <protection locked="0"/>
    </xf>
    <xf numFmtId="0" fontId="0" fillId="0" borderId="22"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7" borderId="0" xfId="0" applyFont="1" applyFill="1" applyAlignment="1">
      <alignment horizontal="center" vertical="center" wrapText="1"/>
    </xf>
    <xf numFmtId="0" fontId="15" fillId="8" borderId="0" xfId="0" applyFont="1" applyFill="1" applyAlignment="1">
      <alignment horizontal="center" vertical="center" wrapText="1"/>
    </xf>
  </cellXfs>
  <cellStyles count="11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Style="combo" dx="33" fmlaLink="$H$20" fmlaRange="$H$4:$H$7" noThreeD="1" sel="4" val="0"/>
</file>

<file path=xl/ctrlProps/ctrlProp5.xml><?xml version="1.0" encoding="utf-8"?>
<formControlPr xmlns="http://schemas.microsoft.com/office/spreadsheetml/2009/9/main" objectType="Drop" dropLines="9" dropStyle="combo" dx="33" fmlaLink="$I$20" fmlaRange="$I$6:$I$14" noThreeD="1" sel="5" val="0"/>
</file>

<file path=xl/ctrlProps/ctrlProp6.xml><?xml version="1.0" encoding="utf-8"?>
<formControlPr xmlns="http://schemas.microsoft.com/office/spreadsheetml/2009/9/main" objectType="Drop" dropLines="16" dropStyle="combo" dx="33" fmlaLink="$J$20" fmlaRange="$J$4:$J$19" noThreeD="1" sel="4" val="0"/>
</file>

<file path=xl/ctrlProps/ctrlProp7.xml><?xml version="1.0" encoding="utf-8"?>
<formControlPr xmlns="http://schemas.microsoft.com/office/spreadsheetml/2009/9/main" objectType="Drop" dropLines="16" dropStyle="combo" dx="33" fmlaLink="$K$44" fmlaRange="$K$4:$K$43" noThreeD="1" val="0"/>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10</xdr:col>
      <xdr:colOff>114300</xdr:colOff>
      <xdr:row>9</xdr:row>
      <xdr:rowOff>215900</xdr:rowOff>
    </xdr:from>
    <xdr:to>
      <xdr:col>10</xdr:col>
      <xdr:colOff>4533900</xdr:colOff>
      <xdr:row>9</xdr:row>
      <xdr:rowOff>2133600</xdr:rowOff>
    </xdr:to>
    <xdr:pic>
      <xdr:nvPicPr>
        <xdr:cNvPr id="2" name="Picture 1"/>
        <xdr:cNvPicPr>
          <a:picLocks noChangeAspect="1"/>
        </xdr:cNvPicPr>
      </xdr:nvPicPr>
      <xdr:blipFill>
        <a:blip xmlns:r="http://schemas.openxmlformats.org/officeDocument/2006/relationships" r:embed="rId1"/>
        <a:stretch>
          <a:fillRect/>
        </a:stretch>
      </xdr:blipFill>
      <xdr:spPr>
        <a:xfrm>
          <a:off x="16751300" y="2133600"/>
          <a:ext cx="4419600" cy="19177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25400</xdr:colOff>
          <xdr:row>4</xdr:row>
          <xdr:rowOff>12700</xdr:rowOff>
        </xdr:from>
        <xdr:to>
          <xdr:col>2</xdr:col>
          <xdr:colOff>1041400</xdr:colOff>
          <xdr:row>4</xdr:row>
          <xdr:rowOff>241300</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1054100</xdr:colOff>
          <xdr:row>4</xdr:row>
          <xdr:rowOff>12700</xdr:rowOff>
        </xdr:from>
        <xdr:to>
          <xdr:col>3</xdr:col>
          <xdr:colOff>863600</xdr:colOff>
          <xdr:row>4</xdr:row>
          <xdr:rowOff>241300</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25400</xdr:colOff>
          <xdr:row>4</xdr:row>
          <xdr:rowOff>12700</xdr:rowOff>
        </xdr:from>
        <xdr:to>
          <xdr:col>5</xdr:col>
          <xdr:colOff>12700</xdr:colOff>
          <xdr:row>4</xdr:row>
          <xdr:rowOff>241300</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482600</xdr:rowOff>
        </xdr:from>
        <xdr:to>
          <xdr:col>2</xdr:col>
          <xdr:colOff>1016000</xdr:colOff>
          <xdr:row>15</xdr:row>
          <xdr:rowOff>711200</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1016000</xdr:colOff>
          <xdr:row>15</xdr:row>
          <xdr:rowOff>482600</xdr:rowOff>
        </xdr:from>
        <xdr:to>
          <xdr:col>3</xdr:col>
          <xdr:colOff>825500</xdr:colOff>
          <xdr:row>15</xdr:row>
          <xdr:rowOff>711200</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12700</xdr:colOff>
          <xdr:row>15</xdr:row>
          <xdr:rowOff>482600</xdr:rowOff>
        </xdr:from>
        <xdr:to>
          <xdr:col>4</xdr:col>
          <xdr:colOff>838200</xdr:colOff>
          <xdr:row>15</xdr:row>
          <xdr:rowOff>711200</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15</xdr:row>
          <xdr:rowOff>482600</xdr:rowOff>
        </xdr:from>
        <xdr:to>
          <xdr:col>5</xdr:col>
          <xdr:colOff>838200</xdr:colOff>
          <xdr:row>15</xdr:row>
          <xdr:rowOff>711200</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trlProp" Target="../ctrlProps/ctrlProp1.xml"/><Relationship Id="rId4" Type="http://schemas.openxmlformats.org/officeDocument/2006/relationships/ctrlProp" Target="../ctrlProps/ctrlProp2.xml"/><Relationship Id="rId5" Type="http://schemas.openxmlformats.org/officeDocument/2006/relationships/ctrlProp" Target="../ctrlProps/ctrlProp3.xml"/><Relationship Id="rId6" Type="http://schemas.openxmlformats.org/officeDocument/2006/relationships/ctrlProp" Target="../ctrlProps/ctrlProp4.xml"/><Relationship Id="rId7" Type="http://schemas.openxmlformats.org/officeDocument/2006/relationships/ctrlProp" Target="../ctrlProps/ctrlProp5.xml"/><Relationship Id="rId8" Type="http://schemas.openxmlformats.org/officeDocument/2006/relationships/ctrlProp" Target="../ctrlProps/ctrlProp6.xml"/><Relationship Id="rId9" Type="http://schemas.openxmlformats.org/officeDocument/2006/relationships/ctrlProp" Target="../ctrlProps/ctrlProp7.xml"/><Relationship Id="rId1" Type="http://schemas.openxmlformats.org/officeDocument/2006/relationships/drawing" Target="../drawings/drawing2.xml"/><Relationship Id="rId2"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enableFormatConditionsCalculation="0"/>
  <dimension ref="A1:P108"/>
  <sheetViews>
    <sheetView showGridLines="0" tabSelected="1" topLeftCell="A4" workbookViewId="0">
      <selection activeCell="H10" sqref="H10"/>
    </sheetView>
  </sheetViews>
  <sheetFormatPr baseColWidth="10" defaultColWidth="10.83203125" defaultRowHeight="13" x14ac:dyDescent="0"/>
  <cols>
    <col min="1" max="1" width="7.83203125" style="2" customWidth="1"/>
    <col min="2" max="2" width="21" style="2" customWidth="1"/>
    <col min="3" max="3" width="21.1640625" style="2" customWidth="1"/>
    <col min="4" max="4" width="18.5" style="2" customWidth="1"/>
    <col min="5" max="5" width="13.1640625" style="2" customWidth="1"/>
    <col min="6" max="6" width="30" style="2" customWidth="1"/>
    <col min="7" max="7" width="20.5" style="2" customWidth="1"/>
    <col min="8" max="8" width="30.83203125" style="2" customWidth="1"/>
    <col min="9" max="9" width="20.5" style="2" customWidth="1"/>
    <col min="10" max="10" width="34.83203125" style="17" customWidth="1"/>
    <col min="11" max="11" width="61.5" style="17" customWidth="1"/>
    <col min="12" max="12" width="20.33203125" style="2" customWidth="1"/>
    <col min="13" max="13" width="14.5" style="2" customWidth="1"/>
    <col min="14" max="16384" width="10.83203125" style="2"/>
  </cols>
  <sheetData>
    <row r="1" spans="1:16" ht="16" thickBot="1">
      <c r="A1" s="1"/>
      <c r="B1" s="1"/>
      <c r="C1" s="1"/>
      <c r="D1" s="1"/>
      <c r="F1" s="1"/>
      <c r="G1" s="1"/>
      <c r="H1" s="49"/>
      <c r="I1" s="49"/>
      <c r="J1" s="16"/>
      <c r="K1" s="16"/>
    </row>
    <row r="2" spans="1:16" ht="15">
      <c r="A2" s="1"/>
      <c r="B2" s="3" t="s">
        <v>0</v>
      </c>
      <c r="C2" s="90" t="s">
        <v>22</v>
      </c>
      <c r="D2" s="91"/>
      <c r="F2" s="83" t="s">
        <v>1</v>
      </c>
      <c r="G2" s="84"/>
      <c r="H2" s="49"/>
      <c r="I2" s="49"/>
      <c r="J2" s="16"/>
    </row>
    <row r="3" spans="1:16" ht="15">
      <c r="A3" s="1"/>
      <c r="B3" s="4" t="s">
        <v>9</v>
      </c>
      <c r="C3" s="92">
        <v>3</v>
      </c>
      <c r="D3" s="93"/>
      <c r="F3" s="85"/>
      <c r="G3" s="86"/>
      <c r="H3" s="49"/>
      <c r="I3" s="49"/>
      <c r="J3" s="16"/>
    </row>
    <row r="4" spans="1:16" ht="15">
      <c r="A4" s="1"/>
      <c r="B4" s="4" t="s">
        <v>55</v>
      </c>
      <c r="C4" s="92" t="s">
        <v>149</v>
      </c>
      <c r="D4" s="93"/>
      <c r="E4" s="5"/>
      <c r="F4" s="48" t="s">
        <v>56</v>
      </c>
      <c r="G4" s="23" t="s">
        <v>57</v>
      </c>
      <c r="H4" s="49"/>
      <c r="I4" s="49"/>
      <c r="J4" s="16"/>
      <c r="K4" s="16"/>
    </row>
    <row r="5" spans="1:16" ht="16" thickBot="1">
      <c r="A5" s="1"/>
      <c r="B5" s="6" t="s">
        <v>2</v>
      </c>
      <c r="C5" s="94" t="s">
        <v>148</v>
      </c>
      <c r="D5" s="95"/>
      <c r="E5" s="5"/>
      <c r="F5" s="47" t="str">
        <f>IF(G4="Recurso","Motor del recurso","")</f>
        <v>Motor del recurso</v>
      </c>
      <c r="G5" s="47" t="s">
        <v>94</v>
      </c>
      <c r="H5" s="49"/>
      <c r="I5" s="70"/>
      <c r="J5" s="16"/>
      <c r="K5" s="16"/>
    </row>
    <row r="6" spans="1:16" ht="16" thickBot="1">
      <c r="A6" s="1"/>
      <c r="B6" s="1"/>
      <c r="C6" s="1"/>
      <c r="D6" s="1"/>
      <c r="E6" s="7"/>
      <c r="F6" s="1"/>
      <c r="G6" s="1"/>
      <c r="H6" s="49"/>
      <c r="I6" s="49"/>
      <c r="J6" s="16"/>
      <c r="K6" s="16"/>
    </row>
    <row r="7" spans="1:16" ht="15" customHeight="1">
      <c r="A7" s="1"/>
      <c r="B7" s="34" t="s">
        <v>41</v>
      </c>
      <c r="C7" s="8" t="s">
        <v>152</v>
      </c>
      <c r="D7" s="33" t="s">
        <v>40</v>
      </c>
      <c r="F7" s="1"/>
      <c r="G7" s="1"/>
      <c r="H7" s="1"/>
      <c r="I7" s="1"/>
      <c r="J7" s="16"/>
      <c r="K7" s="16"/>
    </row>
    <row r="8" spans="1:16" s="9" customFormat="1" ht="16" thickBot="1">
      <c r="A8" s="10"/>
      <c r="B8" s="10"/>
      <c r="C8" s="10"/>
      <c r="D8" s="11"/>
      <c r="E8" s="11"/>
      <c r="F8" s="87" t="s">
        <v>63</v>
      </c>
      <c r="G8" s="88"/>
      <c r="H8" s="88"/>
      <c r="I8" s="89"/>
      <c r="J8" s="18"/>
      <c r="K8" s="12"/>
      <c r="L8" s="2"/>
      <c r="M8" s="2"/>
      <c r="N8" s="2"/>
      <c r="O8" s="2"/>
      <c r="P8" s="2"/>
    </row>
    <row r="9" spans="1:16" ht="27" thickBot="1">
      <c r="A9" s="30" t="s">
        <v>3</v>
      </c>
      <c r="B9" s="25" t="s">
        <v>10</v>
      </c>
      <c r="C9" s="24" t="s">
        <v>4</v>
      </c>
      <c r="D9" s="24" t="s">
        <v>5</v>
      </c>
      <c r="E9" s="24" t="s">
        <v>6</v>
      </c>
      <c r="F9" s="69" t="s">
        <v>62</v>
      </c>
      <c r="G9" s="69" t="s">
        <v>60</v>
      </c>
      <c r="H9" s="69" t="s">
        <v>61</v>
      </c>
      <c r="I9" s="69" t="s">
        <v>138</v>
      </c>
      <c r="J9" s="25" t="s">
        <v>7</v>
      </c>
      <c r="K9" s="75" t="s">
        <v>8</v>
      </c>
    </row>
    <row r="10" spans="1:16" s="12" customFormat="1" ht="182" customHeight="1">
      <c r="A10" s="13" t="str">
        <f>IF(OR(B10&lt;&gt;"",J10&lt;&gt;""),"IMG01","")</f>
        <v>IMG01</v>
      </c>
      <c r="B10" s="82" t="s">
        <v>150</v>
      </c>
      <c r="C10" s="26" t="str">
        <f>IF(OR(B10&lt;&gt;"",J10&lt;&gt;""),IF($G$4="Recurso",CONCATENATE($G$4," ",$G$5),$G$4),"")</f>
        <v>Recurso M12D</v>
      </c>
      <c r="D10" s="72" t="s">
        <v>147</v>
      </c>
      <c r="E10" s="14" t="s">
        <v>146</v>
      </c>
      <c r="F10" s="14" t="str">
        <f>IF(OR(B10&lt;&gt;"",J10&lt;&gt;""),CONCATENATE($C$7,"_",$A10,IF($G$4="Cuaderno de Estudio","_small",CONCATENATE(IF(I10="","","n"),IF(LEFT($G$5,1)="F",".jpg",".png")))),"")</f>
        <v>MA_03_02_CO_REC110_IMG01n.png</v>
      </c>
      <c r="G10" s="14" t="str">
        <f>IF(F10&lt;&gt;"",IF($G$4="Recurso",IF(LEFT($G$5,1)="M",VLOOKUP($G$5,'Definición técnica de imagenes'!$A$3:$G$17,5,FALSE),IF($G$5="F1",'Definición técnica de imagenes'!$E$15,'Definición técnica de imagenes'!$F$13)),'Definición técnica de imagenes'!$E$16),"")</f>
        <v>286 x 286 px</v>
      </c>
      <c r="H10" s="14" t="str">
        <f>IF(I10&lt;&gt;"",IF(OR(B10&lt;&gt;"",J10&lt;&gt;""),CONCATENATE($C$7,"_",$A10,IF($G$4="Cuaderno de Estudio","_zoom",CONCATENATE("a",IF(LEFT($G$5,1)="F",".jpg",".png")))),""),"")</f>
        <v>MA_03_02_CO_REC110_IMG01a.png</v>
      </c>
      <c r="I10" s="14" t="str">
        <f>IF(OR(B10&lt;&gt;"",J10&lt;&gt;""),IF($G$4="Recurso",IF(LEFT($G$5,1)="M",VLOOKUP($G$5,'Definición técnica de imagenes'!$A$3:$G$17,6,FALSE),IF($G$5="F1","","")),'Definición técnica de imagenes'!$F$16),"")</f>
        <v>500 x 500 px</v>
      </c>
      <c r="J10" s="14" t="s">
        <v>151</v>
      </c>
      <c r="K10" s="76"/>
    </row>
    <row r="11" spans="1:16" s="12" customFormat="1" ht="35" customHeight="1">
      <c r="A11" s="73"/>
      <c r="B11" s="80"/>
      <c r="C11" s="26"/>
      <c r="D11" s="72"/>
      <c r="E11" s="14"/>
      <c r="F11" s="14"/>
      <c r="G11" s="14" t="str">
        <f>IF(F11&lt;&gt;"",IF($G$4="Recurso",IF(LEFT($G$5,1)="M",VLOOKUP($G$5,'Definición técnica de imagenes'!$A$3:$G$17,5,FALSE),IF($G$5="F1",'Definición técnica de imagenes'!$E$15,'Definición técnica de imagenes'!$F$13)),'Definición técnica de imagenes'!$E$16),"")</f>
        <v/>
      </c>
      <c r="H11" s="14"/>
      <c r="I11" s="14" t="str">
        <f>IF(OR(B12&lt;&gt;"",J12&lt;&gt;""),IF($G$4="Recurso",IF(LEFT($G$5,1)="M",VLOOKUP($G$5,'Definición técnica de imagenes'!$A$3:$G$17,6,FALSE),IF($G$5="F1","","")),'Definición técnica de imagenes'!$F$16),"")</f>
        <v/>
      </c>
      <c r="J11" s="15"/>
      <c r="K11" s="76"/>
    </row>
    <row r="12" spans="1:16" s="12" customFormat="1" ht="156" customHeight="1">
      <c r="A12" s="73"/>
      <c r="B12" s="77"/>
      <c r="C12" s="26"/>
      <c r="D12" s="72"/>
      <c r="E12" s="72"/>
      <c r="F12" s="14"/>
      <c r="G12" s="14" t="str">
        <f>IF(F12&lt;&gt;"",IF($G$4="Recurso",IF(LEFT($G$5,1)="M",VLOOKUP($G$5,'Definición técnica de imagenes'!$A$3:$G$17,5,FALSE),IF($G$5="F1",'Definición técnica de imagenes'!$E$15,'Definición técnica de imagenes'!$F$13)),'Definición técnica de imagenes'!$E$16),"")</f>
        <v/>
      </c>
      <c r="H12" s="14"/>
      <c r="I12" s="14"/>
      <c r="J12" s="79"/>
      <c r="K12" s="76"/>
    </row>
    <row r="13" spans="1:16" s="12" customFormat="1" ht="39" customHeight="1">
      <c r="A13" s="73"/>
      <c r="B13" s="78"/>
      <c r="C13" s="26"/>
      <c r="D13" s="72"/>
      <c r="E13" s="72"/>
      <c r="F13" s="14"/>
      <c r="G13" s="14" t="str">
        <f>IF(F13&lt;&gt;"",IF($G$4="Recurso",IF(LEFT($G$5,1)="M",VLOOKUP($G$5,'Definición técnica de imagenes'!$A$3:$G$17,5,FALSE),IF($G$5="F1",'Definición técnica de imagenes'!$E$15,'Definición técnica de imagenes'!$F$13)),'Definición técnica de imagenes'!$E$16),"")</f>
        <v/>
      </c>
      <c r="H13" s="14"/>
      <c r="I13" s="14" t="str">
        <f>IF(OR(B13&lt;&gt;"",J13&lt;&gt;""),IF($G$4="Recurso",IF(LEFT($G$5,1)="M",VLOOKUP($G$5,'Definición técnica de imagenes'!$A$3:$G$17,6,FALSE),IF($G$5="F1","","")),'Definición técnica de imagenes'!$F$16),"")</f>
        <v/>
      </c>
      <c r="J13" s="77"/>
      <c r="K13" s="76"/>
    </row>
    <row r="14" spans="1:16" s="12" customFormat="1" ht="138" customHeight="1">
      <c r="A14" s="73"/>
      <c r="B14" s="77"/>
      <c r="C14" s="26"/>
      <c r="D14" s="72"/>
      <c r="E14" s="72"/>
      <c r="F14" s="14"/>
      <c r="G14" s="14" t="str">
        <f>IF(F14&lt;&gt;"",IF($G$4="Recurso",IF(LEFT($G$5,1)="M",VLOOKUP($G$5,'Definición técnica de imagenes'!$A$3:$G$17,5,FALSE),IF($G$5="F1",'Definición técnica de imagenes'!$E$15,'Definición técnica de imagenes'!$F$13)),'Definición técnica de imagenes'!$E$16),"")</f>
        <v/>
      </c>
      <c r="H14" s="14"/>
      <c r="I14" s="14" t="str">
        <f>IF(OR(B14&lt;&gt;"",J14&lt;&gt;""),IF($G$4="Recurso",IF(LEFT($G$5,1)="M",VLOOKUP($G$5,'Definición técnica de imagenes'!$A$3:$G$17,6,FALSE),IF($G$5="F1","","")),'Definición técnica de imagenes'!$F$16),"")</f>
        <v/>
      </c>
      <c r="J14" s="77"/>
      <c r="K14" s="76"/>
    </row>
    <row r="15" spans="1:16" s="12" customFormat="1" ht="227" customHeight="1">
      <c r="A15" s="13"/>
      <c r="B15" s="81"/>
      <c r="C15" s="26"/>
      <c r="D15" s="72"/>
      <c r="E15" s="72"/>
      <c r="F15" s="14"/>
      <c r="G15" s="14" t="str">
        <f>IF(F15&lt;&gt;"",IF($G$4="Recurso",IF(LEFT($G$5,1)="M",VLOOKUP($G$5,'Definición técnica de imagenes'!$A$3:$G$17,5,FALSE),IF($G$5="F1",'Definición técnica de imagenes'!$E$15,'Definición técnica de imagenes'!$F$13)),'Definición técnica de imagenes'!$E$16),"")</f>
        <v/>
      </c>
      <c r="H15" s="14"/>
      <c r="I15" s="14" t="str">
        <f>IF(OR(B15&lt;&gt;"",J15&lt;&gt;""),IF($G$4="Recurso",IF(LEFT($G$5,1)="M",VLOOKUP($G$5,'Definición técnica de imagenes'!$A$3:$G$17,6,FALSE),IF($G$5="F1","","")),'Definición técnica de imagenes'!$F$16),"")</f>
        <v/>
      </c>
      <c r="J15" s="29"/>
      <c r="K15" s="76"/>
    </row>
    <row r="16" spans="1:16" s="12" customFormat="1" ht="15">
      <c r="A16" s="13"/>
      <c r="B16" s="80"/>
      <c r="C16" s="26"/>
      <c r="D16" s="72"/>
      <c r="E16" s="72"/>
      <c r="F16" s="14"/>
      <c r="G16" s="14" t="str">
        <f>IF(F16&lt;&gt;"",IF($G$4="Recurso",IF(LEFT($G$5,1)="M",VLOOKUP($G$5,'Definición técnica de imagenes'!$A$3:$G$17,5,FALSE),IF($G$5="F1",'Definición técnica de imagenes'!$E$15,'Definición técnica de imagenes'!$F$13)),'Definición técnica de imagenes'!$E$16),"")</f>
        <v/>
      </c>
      <c r="H16" s="14"/>
      <c r="I16" s="14" t="str">
        <f>IF(OR(B16&lt;&gt;"",J16&lt;&gt;""),IF($G$4="Recurso",IF(LEFT($G$5,1)="M",VLOOKUP($G$5,'Definición técnica de imagenes'!$A$3:$G$17,6,FALSE),IF($G$5="F1","","")),'Definición técnica de imagenes'!$F$16),"")</f>
        <v/>
      </c>
      <c r="J16" s="77"/>
      <c r="K16" s="76"/>
    </row>
    <row r="17" spans="1:11" s="12" customFormat="1" ht="15">
      <c r="A17" s="13"/>
      <c r="B17" s="82"/>
      <c r="C17" s="26"/>
      <c r="D17" s="72"/>
      <c r="E17" s="72"/>
      <c r="F17" s="14"/>
      <c r="G17" s="14"/>
      <c r="H17" s="14"/>
      <c r="I17" s="14"/>
      <c r="J17" s="77"/>
      <c r="K17" s="76"/>
    </row>
    <row r="18" spans="1:11" s="12" customFormat="1" ht="15">
      <c r="A18" s="13"/>
      <c r="B18" s="74"/>
      <c r="C18" s="26"/>
      <c r="D18" s="14"/>
      <c r="E18" s="14"/>
      <c r="F18" s="14" t="str">
        <f t="shared" ref="F18:F74" si="0">IF(OR(B18&lt;&gt;"",J18&lt;&gt;""),CONCATENATE($C$7,"_",$A18,IF($G$4="Cuaderno de Estudio","_small",CONCATENATE(IF(I18="","","n"),IF(LEFT($G$5,1)="F",".jpg",".png")))),"")</f>
        <v/>
      </c>
      <c r="G18" s="14"/>
      <c r="H18" s="14" t="str">
        <f t="shared" ref="H18:H74" si="1">IF(I18&lt;&gt;"",IF(OR(B18&lt;&gt;"",J18&lt;&gt;""),CONCATENATE($C$7,"_",$A18,IF($G$4="Cuaderno de Estudio","_zoom",CONCATENATE("a",IF(LEFT($G$5,1)="F",".jpg",".png")))),""),"")</f>
        <v/>
      </c>
      <c r="I18" s="14" t="str">
        <f>IF(OR(B18&lt;&gt;"",J18&lt;&gt;""),IF($G$4="Recurso",IF(LEFT($G$5,1)="M",VLOOKUP($G$5,'Definición técnica de imagenes'!$A$3:$G$17,6,FALSE),IF($G$5="F1","","")),'Definición técnica de imagenes'!$F$16),"")</f>
        <v/>
      </c>
      <c r="J18" s="77"/>
      <c r="K18" s="76"/>
    </row>
    <row r="19" spans="1:11" s="12" customFormat="1">
      <c r="A19" s="13"/>
      <c r="B19" s="74"/>
      <c r="C19" s="26"/>
      <c r="D19" s="14"/>
      <c r="E19" s="14"/>
      <c r="F19" s="14"/>
      <c r="G19" s="14"/>
      <c r="H19" s="14"/>
      <c r="I19" s="14"/>
      <c r="J19" s="77"/>
      <c r="K19" s="31"/>
    </row>
    <row r="20" spans="1:11" s="12" customFormat="1">
      <c r="A20" s="13"/>
      <c r="B20" s="78"/>
      <c r="C20" s="26"/>
      <c r="D20" s="14"/>
      <c r="E20" s="14"/>
      <c r="F20" s="14" t="str">
        <f t="shared" si="0"/>
        <v/>
      </c>
      <c r="G20" s="14" t="str">
        <f>IF(F20&lt;&gt;"",IF($G$4="Recurso",IF(LEFT($G$5,1)="M",VLOOKUP($G$5,'Definición técnica de imagenes'!$A$3:$G$17,5,FALSE),IF($G$5="F1",'Definición técnica de imagenes'!$E$15,'Definición técnica de imagenes'!$F$13)),'Definición técnica de imagenes'!$E$16),"")</f>
        <v/>
      </c>
      <c r="H20" s="14" t="str">
        <f t="shared" si="1"/>
        <v/>
      </c>
      <c r="I20" s="14" t="str">
        <f>IF(OR(B20&lt;&gt;"",J20&lt;&gt;""),IF($G$4="Recurso",IF(LEFT($G$5,1)="M",VLOOKUP($G$5,'Definición técnica de imagenes'!$A$3:$G$17,6,FALSE),IF($G$5="F1","","")),'Definición técnica de imagenes'!$F$16),"")</f>
        <v/>
      </c>
      <c r="J20" s="14"/>
      <c r="K20" s="21"/>
    </row>
    <row r="21" spans="1:11" s="12" customFormat="1">
      <c r="A21" s="13"/>
      <c r="B21" s="74"/>
      <c r="C21" s="26" t="str">
        <f t="shared" ref="C21:C24" si="2">IF(OR(B21&lt;&gt;"",J21&lt;&gt;""),IF($G$4="Recurso",CONCATENATE($G$4," ",$G$5),$G$4),"")</f>
        <v/>
      </c>
      <c r="D21" s="14"/>
      <c r="E21" s="14"/>
      <c r="F21" s="14" t="str">
        <f t="shared" si="0"/>
        <v/>
      </c>
      <c r="G21" s="14"/>
      <c r="H21" s="14" t="str">
        <f t="shared" si="1"/>
        <v/>
      </c>
      <c r="I21" s="14" t="str">
        <f>IF(OR(B21&lt;&gt;"",J21&lt;&gt;""),IF($G$4="Recurso",IF(LEFT($G$5,1)="M",VLOOKUP($G$5,'Definición técnica de imagenes'!$A$3:$G$17,6,FALSE),IF($G$5="F1","","")),'Definición técnica de imagenes'!$F$16),"")</f>
        <v/>
      </c>
      <c r="J21" s="29"/>
      <c r="K21" s="21"/>
    </row>
    <row r="22" spans="1:11" s="12" customFormat="1">
      <c r="A22" s="13"/>
      <c r="B22" s="74"/>
      <c r="C22" s="26" t="str">
        <f t="shared" si="2"/>
        <v/>
      </c>
      <c r="D22" s="14"/>
      <c r="E22" s="14"/>
      <c r="F22" s="14" t="str">
        <f t="shared" si="0"/>
        <v/>
      </c>
      <c r="G22" s="14"/>
      <c r="H22" s="14" t="str">
        <f t="shared" si="1"/>
        <v/>
      </c>
      <c r="I22" s="14" t="str">
        <f>IF(OR(B22&lt;&gt;"",J22&lt;&gt;""),IF($G$4="Recurso",IF(LEFT($G$5,1)="M",VLOOKUP($G$5,'Definición técnica de imagenes'!$A$3:$G$17,6,FALSE),IF($G$5="F1","","")),'Definición técnica de imagenes'!$F$16),"")</f>
        <v/>
      </c>
      <c r="J22" s="29"/>
      <c r="K22" s="20"/>
    </row>
    <row r="23" spans="1:11" s="12" customFormat="1">
      <c r="A23" s="13"/>
      <c r="B23" s="74"/>
      <c r="C23" s="26" t="str">
        <f t="shared" si="2"/>
        <v/>
      </c>
      <c r="D23" s="14"/>
      <c r="E23" s="14"/>
      <c r="F23" s="14" t="str">
        <f t="shared" si="0"/>
        <v/>
      </c>
      <c r="G23" s="14"/>
      <c r="H23" s="14" t="str">
        <f t="shared" si="1"/>
        <v/>
      </c>
      <c r="I23" s="14" t="str">
        <f>IF(OR(B23&lt;&gt;"",J23&lt;&gt;""),IF($G$4="Recurso",IF(LEFT($G$5,1)="M",VLOOKUP($G$5,'Definición técnica de imagenes'!$A$3:$G$17,6,FALSE),IF($G$5="F1","","")),'Definición técnica de imagenes'!$F$16),"")</f>
        <v/>
      </c>
      <c r="J23" s="29"/>
      <c r="K23" s="19"/>
    </row>
    <row r="24" spans="1:11" s="12" customFormat="1">
      <c r="A24" s="13"/>
      <c r="B24" s="74"/>
      <c r="C24" s="26" t="str">
        <f t="shared" si="2"/>
        <v/>
      </c>
      <c r="D24" s="14"/>
      <c r="E24" s="14"/>
      <c r="F24" s="14" t="str">
        <f t="shared" si="0"/>
        <v/>
      </c>
      <c r="G24" s="14"/>
      <c r="H24" s="14" t="str">
        <f t="shared" si="1"/>
        <v/>
      </c>
      <c r="I24" s="14" t="str">
        <f>IF(OR(B24&lt;&gt;"",J24&lt;&gt;""),IF($G$4="Recurso",IF(LEFT($G$5,1)="M",VLOOKUP($G$5,'Definición técnica de imagenes'!$A$3:$G$17,6,FALSE),IF($G$5="F1","","")),'Definición técnica de imagenes'!$F$16),"")</f>
        <v/>
      </c>
      <c r="J24" s="29"/>
      <c r="K24" s="15"/>
    </row>
    <row r="25" spans="1:11" s="12" customFormat="1">
      <c r="A25" s="13"/>
      <c r="B25" s="74"/>
      <c r="C25" s="26"/>
      <c r="D25" s="14"/>
      <c r="E25" s="14"/>
      <c r="F25" s="14"/>
      <c r="G25" s="14" t="str">
        <f>IF(F25&lt;&gt;"",IF($G$4="Recurso",IF(LEFT($G$5,1)="M",VLOOKUP($G$5,'Definición técnica de imagenes'!$A$3:$G$17,5,FALSE),IF($G$5="F1",'Definición técnica de imagenes'!$E$15,'Definición técnica de imagenes'!$F$13)),'Definición técnica de imagenes'!$E$16),"")</f>
        <v/>
      </c>
      <c r="H25" s="14" t="str">
        <f t="shared" si="1"/>
        <v/>
      </c>
      <c r="I25" s="14" t="str">
        <f>IF(OR(B25&lt;&gt;"",J25&lt;&gt;""),IF($G$4="Recurso",IF(LEFT($G$5,1)="M",VLOOKUP($G$5,'Definición técnica de imagenes'!$A$3:$G$17,6,FALSE),IF($G$5="F1","","")),'Definición técnica de imagenes'!$F$16),"")</f>
        <v/>
      </c>
      <c r="J25" s="14"/>
      <c r="K25" s="19"/>
    </row>
    <row r="26" spans="1:11" s="12" customFormat="1">
      <c r="A26" s="13"/>
      <c r="B26" s="74"/>
      <c r="C26" s="26"/>
      <c r="D26" s="14"/>
      <c r="E26" s="14"/>
      <c r="F26" s="14"/>
      <c r="G26" s="14" t="str">
        <f>IF(F26&lt;&gt;"",IF($G$4="Recurso",IF(LEFT($G$5,1)="M",VLOOKUP($G$5,'Definición técnica de imagenes'!$A$3:$G$17,5,FALSE),IF($G$5="F1",'Definición técnica de imagenes'!$E$15,'Definición técnica de imagenes'!$F$13)),'Definición técnica de imagenes'!$E$16),"")</f>
        <v/>
      </c>
      <c r="H26" s="14" t="str">
        <f t="shared" si="1"/>
        <v/>
      </c>
      <c r="I26" s="14" t="str">
        <f>IF(OR(B26&lt;&gt;"",J26&lt;&gt;""),IF($G$4="Recurso",IF(LEFT($G$5,1)="M",VLOOKUP($G$5,'Definición técnica de imagenes'!$A$3:$G$17,6,FALSE),IF($G$5="F1","","")),'Definición técnica de imagenes'!$F$16),"")</f>
        <v/>
      </c>
      <c r="J26" s="29"/>
      <c r="K26" s="19"/>
    </row>
    <row r="27" spans="1:11" s="12" customFormat="1">
      <c r="A27" s="13"/>
      <c r="B27" s="74"/>
      <c r="C27" s="26"/>
      <c r="D27" s="14"/>
      <c r="E27" s="14"/>
      <c r="F27" s="14"/>
      <c r="G27" s="14" t="str">
        <f>IF(F27&lt;&gt;"",IF($G$4="Recurso",IF(LEFT($G$5,1)="M",VLOOKUP($G$5,'Definición técnica de imagenes'!$A$3:$G$17,5,FALSE),IF($G$5="F1",'Definición técnica de imagenes'!$E$15,'Definición técnica de imagenes'!$F$13)),'Definición técnica de imagenes'!$E$16),"")</f>
        <v/>
      </c>
      <c r="H27" s="14" t="str">
        <f t="shared" si="1"/>
        <v/>
      </c>
      <c r="I27" s="14" t="str">
        <f>IF(OR(B27&lt;&gt;"",J27&lt;&gt;""),IF($G$4="Recurso",IF(LEFT($G$5,1)="M",VLOOKUP($G$5,'Definición técnica de imagenes'!$A$3:$G$17,6,FALSE),IF($G$5="F1","","")),'Definición técnica de imagenes'!$F$16),"")</f>
        <v/>
      </c>
      <c r="J27" s="29"/>
      <c r="K27" s="19"/>
    </row>
    <row r="28" spans="1:11" s="12" customFormat="1">
      <c r="A28" s="13"/>
      <c r="B28" s="74"/>
      <c r="C28" s="26"/>
      <c r="D28" s="14"/>
      <c r="E28" s="14"/>
      <c r="F28" s="14"/>
      <c r="G28" s="14" t="str">
        <f>IF(F28&lt;&gt;"",IF($G$4="Recurso",IF(LEFT($G$5,1)="M",VLOOKUP($G$5,'Definición técnica de imagenes'!$A$3:$G$17,5,FALSE),IF($G$5="F1",'Definición técnica de imagenes'!$E$15,'Definición técnica de imagenes'!$F$13)),'Definición técnica de imagenes'!$E$16),"")</f>
        <v/>
      </c>
      <c r="H28" s="14" t="str">
        <f t="shared" si="1"/>
        <v/>
      </c>
      <c r="I28" s="14" t="str">
        <f>IF(OR(B28&lt;&gt;"",J28&lt;&gt;""),IF($G$4="Recurso",IF(LEFT($G$5,1)="M",VLOOKUP($G$5,'Definición técnica de imagenes'!$A$3:$G$17,6,FALSE),IF($G$5="F1","","")),'Definición técnica de imagenes'!$F$16),"")</f>
        <v/>
      </c>
      <c r="J28" s="29"/>
      <c r="K28" s="19"/>
    </row>
    <row r="29" spans="1:11" s="12" customFormat="1">
      <c r="A29" s="13"/>
      <c r="B29" s="74"/>
      <c r="C29" s="26"/>
      <c r="D29" s="14"/>
      <c r="E29" s="14"/>
      <c r="F29" s="14"/>
      <c r="G29" s="14" t="str">
        <f>IF(F29&lt;&gt;"",IF($G$4="Recurso",IF(LEFT($G$5,1)="M",VLOOKUP($G$5,'Definición técnica de imagenes'!$A$3:$G$17,5,FALSE),IF($G$5="F1",'Definición técnica de imagenes'!$E$15,'Definición técnica de imagenes'!$F$13)),'Definición técnica de imagenes'!$E$16),"")</f>
        <v/>
      </c>
      <c r="H29" s="14" t="str">
        <f t="shared" si="1"/>
        <v/>
      </c>
      <c r="I29" s="14" t="str">
        <f>IF(OR(B29&lt;&gt;"",J29&lt;&gt;""),IF($G$4="Recurso",IF(LEFT($G$5,1)="M",VLOOKUP($G$5,'Definición técnica de imagenes'!$A$3:$G$17,6,FALSE),IF($G$5="F1","","")),'Definición técnica de imagenes'!$F$16),"")</f>
        <v/>
      </c>
      <c r="J29" s="29"/>
      <c r="K29" s="19"/>
    </row>
    <row r="30" spans="1:11" s="12" customFormat="1">
      <c r="A30" s="13"/>
      <c r="B30" s="78"/>
      <c r="C30" s="77"/>
      <c r="D30" s="14"/>
      <c r="E30" s="14"/>
      <c r="F30" s="14"/>
      <c r="G30" s="14" t="str">
        <f>IF(F30&lt;&gt;"",IF($G$4="Recurso",IF(LEFT($G$5,1)="M",VLOOKUP($G$5,'Definición técnica de imagenes'!$A$3:$G$17,5,FALSE),IF($G$5="F1",'Definición técnica de imagenes'!$E$15,'Definición técnica de imagenes'!$F$13)),'Definición técnica de imagenes'!$E$16),"")</f>
        <v/>
      </c>
      <c r="H30" s="14" t="str">
        <f t="shared" si="1"/>
        <v/>
      </c>
      <c r="I30" s="14" t="str">
        <f>IF(OR(B30&lt;&gt;"",J30&lt;&gt;""),IF($G$4="Recurso",IF(LEFT($G$5,1)="M",VLOOKUP($G$5,'Definición técnica de imagenes'!$A$3:$G$17,6,FALSE),IF($G$5="F1","","")),'Definición técnica de imagenes'!$F$16),"")</f>
        <v/>
      </c>
      <c r="J30" s="14"/>
      <c r="K30" s="19"/>
    </row>
    <row r="31" spans="1:11" s="12" customFormat="1">
      <c r="A31" s="13"/>
      <c r="B31" s="74"/>
      <c r="C31" s="77"/>
      <c r="D31" s="14"/>
      <c r="E31" s="14"/>
      <c r="F31" s="14"/>
      <c r="G31" s="14" t="str">
        <f>IF(F31&lt;&gt;"",IF($G$4="Recurso",IF(LEFT($G$5,1)="M",VLOOKUP($G$5,'Definición técnica de imagenes'!$A$3:$G$17,5,FALSE),IF($G$5="F1",'Definición técnica de imagenes'!$E$15,'Definición técnica de imagenes'!$F$13)),'Definición técnica de imagenes'!$E$16),"")</f>
        <v/>
      </c>
      <c r="H31" s="14" t="str">
        <f t="shared" si="1"/>
        <v/>
      </c>
      <c r="I31" s="14" t="str">
        <f>IF(OR(B31&lt;&gt;"",J31&lt;&gt;""),IF($G$4="Recurso",IF(LEFT($G$5,1)="M",VLOOKUP($G$5,'Definición técnica de imagenes'!$A$3:$G$17,6,FALSE),IF($G$5="F1","","")),'Definición técnica de imagenes'!$F$16),"")</f>
        <v/>
      </c>
      <c r="J31" s="29"/>
      <c r="K31" s="19"/>
    </row>
    <row r="32" spans="1:11" s="12" customFormat="1">
      <c r="A32" s="13"/>
      <c r="B32" s="74"/>
      <c r="C32" s="77"/>
      <c r="D32" s="14"/>
      <c r="E32" s="14"/>
      <c r="F32" s="14"/>
      <c r="G32" s="14" t="str">
        <f>IF(F32&lt;&gt;"",IF($G$4="Recurso",IF(LEFT($G$5,1)="M",VLOOKUP($G$5,'Definición técnica de imagenes'!$A$3:$G$17,5,FALSE),IF($G$5="F1",'Definición técnica de imagenes'!$E$15,'Definición técnica de imagenes'!$F$13)),'Definición técnica de imagenes'!$E$16),"")</f>
        <v/>
      </c>
      <c r="H32" s="14" t="str">
        <f t="shared" si="1"/>
        <v/>
      </c>
      <c r="I32" s="14" t="str">
        <f>IF(OR(B32&lt;&gt;"",J32&lt;&gt;""),IF($G$4="Recurso",IF(LEFT($G$5,1)="M",VLOOKUP($G$5,'Definición técnica de imagenes'!$A$3:$G$17,6,FALSE),IF($G$5="F1","","")),'Definición técnica de imagenes'!$F$16),"")</f>
        <v/>
      </c>
      <c r="J32" s="29"/>
      <c r="K32" s="19"/>
    </row>
    <row r="33" spans="1:11" s="12" customFormat="1">
      <c r="A33" s="13"/>
      <c r="B33" s="74"/>
      <c r="C33" s="77"/>
      <c r="D33" s="14"/>
      <c r="E33" s="14"/>
      <c r="F33" s="14"/>
      <c r="G33" s="14" t="str">
        <f>IF(F33&lt;&gt;"",IF($G$4="Recurso",IF(LEFT($G$5,1)="M",VLOOKUP($G$5,'Definición técnica de imagenes'!$A$3:$G$17,5,FALSE),IF($G$5="F1",'Definición técnica de imagenes'!$E$15,'Definición técnica de imagenes'!$F$13)),'Definición técnica de imagenes'!$E$16),"")</f>
        <v/>
      </c>
      <c r="H33" s="14" t="str">
        <f t="shared" si="1"/>
        <v/>
      </c>
      <c r="I33" s="14" t="str">
        <f>IF(OR(B33&lt;&gt;"",J33&lt;&gt;""),IF($G$4="Recurso",IF(LEFT($G$5,1)="M",VLOOKUP($G$5,'Definición técnica de imagenes'!$A$3:$G$17,6,FALSE),IF($G$5="F1","","")),'Definición técnica de imagenes'!$F$16),"")</f>
        <v/>
      </c>
      <c r="J33" s="29"/>
      <c r="K33" s="19"/>
    </row>
    <row r="34" spans="1:11" s="12" customFormat="1">
      <c r="A34" s="13"/>
      <c r="B34" s="74"/>
      <c r="C34" s="77"/>
      <c r="D34" s="14"/>
      <c r="E34" s="14"/>
      <c r="F34" s="14"/>
      <c r="G34" s="14" t="str">
        <f>IF(F34&lt;&gt;"",IF($G$4="Recurso",IF(LEFT($G$5,1)="M",VLOOKUP($G$5,'Definición técnica de imagenes'!$A$3:$G$17,5,FALSE),IF($G$5="F1",'Definición técnica de imagenes'!$E$15,'Definición técnica de imagenes'!$F$13)),'Definición técnica de imagenes'!$E$16),"")</f>
        <v/>
      </c>
      <c r="H34" s="14" t="str">
        <f t="shared" si="1"/>
        <v/>
      </c>
      <c r="I34" s="14" t="str">
        <f>IF(OR(B34&lt;&gt;"",J34&lt;&gt;""),IF($G$4="Recurso",IF(LEFT($G$5,1)="M",VLOOKUP($G$5,'Definición técnica de imagenes'!$A$3:$G$17,6,FALSE),IF($G$5="F1","","")),'Definición técnica de imagenes'!$F$16),"")</f>
        <v/>
      </c>
      <c r="J34" s="29"/>
      <c r="K34" s="19"/>
    </row>
    <row r="35" spans="1:11" s="12" customFormat="1">
      <c r="A35" s="13"/>
      <c r="B35" s="26"/>
      <c r="C35" s="26"/>
      <c r="D35" s="14"/>
      <c r="E35" s="14"/>
      <c r="F35" s="14"/>
      <c r="G35" s="14" t="str">
        <f>IF(F35&lt;&gt;"",IF($G$4="Recurso",IF(LEFT($G$5,1)="M",VLOOKUP($G$5,'Definición técnica de imagenes'!$A$3:$G$17,5,FALSE),IF($G$5="F1",'Definición técnica de imagenes'!$E$15,'Definición técnica de imagenes'!$F$13)),'Definición técnica de imagenes'!$E$16),"")</f>
        <v/>
      </c>
      <c r="H35" s="14" t="str">
        <f t="shared" si="1"/>
        <v/>
      </c>
      <c r="I35" s="14" t="str">
        <f>IF(OR(B35&lt;&gt;"",J35&lt;&gt;""),IF($G$4="Recurso",IF(LEFT($G$5,1)="M",VLOOKUP($G$5,'Definición técnica de imagenes'!$A$3:$G$17,6,FALSE),IF($G$5="F1","","")),'Definición técnica de imagenes'!$F$16),"")</f>
        <v/>
      </c>
      <c r="J35" s="14"/>
      <c r="K35" s="15"/>
    </row>
    <row r="36" spans="1:11" s="12" customFormat="1">
      <c r="A36" s="13"/>
      <c r="B36" s="27"/>
      <c r="C36" s="27"/>
      <c r="D36" s="14"/>
      <c r="E36" s="14"/>
      <c r="F36" s="14" t="str">
        <f t="shared" si="0"/>
        <v/>
      </c>
      <c r="G36" s="14" t="str">
        <f>IF(F36&lt;&gt;"",IF($G$4="Recurso",IF(LEFT($G$5,1)="M",VLOOKUP($G$5,'Definición técnica de imagenes'!$A$3:$G$17,5,FALSE),IF($G$5="F1",'Definición técnica de imagenes'!$E$15,'Definición técnica de imagenes'!$F$13)),'Definición técnica de imagenes'!$E$16),"")</f>
        <v/>
      </c>
      <c r="H36" s="14" t="str">
        <f t="shared" si="1"/>
        <v/>
      </c>
      <c r="I36" s="14" t="str">
        <f>IF(OR(B36&lt;&gt;"",J36&lt;&gt;""),IF($G$4="Recurso",IF(LEFT($G$5,1)="M",VLOOKUP($G$5,'Definición técnica de imagenes'!$A$3:$G$17,6,FALSE),IF($G$5="F1","","")),'Definición técnica de imagenes'!$F$16),"")</f>
        <v/>
      </c>
      <c r="J36" s="14"/>
      <c r="K36" s="15"/>
    </row>
    <row r="37" spans="1:11" s="12" customFormat="1">
      <c r="A37" s="13"/>
      <c r="B37" s="26"/>
      <c r="C37" s="26"/>
      <c r="D37" s="14"/>
      <c r="E37" s="14"/>
      <c r="F37" s="14" t="str">
        <f t="shared" si="0"/>
        <v/>
      </c>
      <c r="G37" s="14" t="str">
        <f>IF(F37&lt;&gt;"",IF($G$4="Recurso",IF(LEFT($G$5,1)="M",VLOOKUP($G$5,'Definición técnica de imagenes'!$A$3:$G$17,5,FALSE),IF($G$5="F1",'Definición técnica de imagenes'!$E$15,'Definición técnica de imagenes'!$F$13)),'Definición técnica de imagenes'!$E$16),"")</f>
        <v/>
      </c>
      <c r="H37" s="14" t="str">
        <f t="shared" si="1"/>
        <v/>
      </c>
      <c r="I37" s="14" t="str">
        <f>IF(OR(B37&lt;&gt;"",J37&lt;&gt;""),IF($G$4="Recurso",IF(LEFT($G$5,1)="M",VLOOKUP($G$5,'Definición técnica de imagenes'!$A$3:$G$17,6,FALSE),IF($G$5="F1","","")),'Definición técnica de imagenes'!$F$16),"")</f>
        <v/>
      </c>
      <c r="J37" s="22"/>
      <c r="K37" s="15"/>
    </row>
    <row r="38" spans="1:11" s="12" customFormat="1">
      <c r="A38" s="13"/>
      <c r="B38" s="28"/>
      <c r="C38" s="28"/>
      <c r="D38" s="14"/>
      <c r="E38" s="14"/>
      <c r="F38" s="14" t="str">
        <f t="shared" si="0"/>
        <v/>
      </c>
      <c r="G38" s="14" t="str">
        <f>IF(F38&lt;&gt;"",IF($G$4="Recurso",IF(LEFT($G$5,1)="M",VLOOKUP($G$5,'Definición técnica de imagenes'!$A$3:$G$17,5,FALSE),IF($G$5="F1",'Definición técnica de imagenes'!$E$15,'Definición técnica de imagenes'!$F$13)),'Definición técnica de imagenes'!$E$16),"")</f>
        <v/>
      </c>
      <c r="H38" s="14" t="str">
        <f t="shared" si="1"/>
        <v/>
      </c>
      <c r="I38" s="14" t="str">
        <f>IF(OR(B38&lt;&gt;"",J38&lt;&gt;""),IF($G$4="Recurso",IF(LEFT($G$5,1)="M",VLOOKUP($G$5,'Definición técnica de imagenes'!$A$3:$G$17,6,FALSE),IF($G$5="F1","","")),'Definición técnica de imagenes'!$F$16),"")</f>
        <v/>
      </c>
      <c r="J38" s="23"/>
      <c r="K38" s="15"/>
    </row>
    <row r="39" spans="1:11" s="12" customFormat="1">
      <c r="A39" s="13"/>
      <c r="B39" s="26"/>
      <c r="C39" s="26"/>
      <c r="D39" s="14"/>
      <c r="E39" s="14"/>
      <c r="F39" s="14" t="str">
        <f t="shared" si="0"/>
        <v/>
      </c>
      <c r="G39" s="14" t="str">
        <f>IF(F39&lt;&gt;"",IF($G$4="Recurso",IF(LEFT($G$5,1)="M",VLOOKUP($G$5,'Definición técnica de imagenes'!$A$3:$G$17,5,FALSE),IF($G$5="F1",'Definición técnica de imagenes'!$E$15,'Definición técnica de imagenes'!$F$13)),'Definición técnica de imagenes'!$E$16),"")</f>
        <v/>
      </c>
      <c r="H39" s="14" t="str">
        <f t="shared" si="1"/>
        <v/>
      </c>
      <c r="I39" s="14" t="str">
        <f>IF(OR(B39&lt;&gt;"",J39&lt;&gt;""),IF($G$4="Recurso",IF(LEFT($G$5,1)="M",VLOOKUP($G$5,'Definición técnica de imagenes'!$A$3:$G$17,6,FALSE),IF($G$5="F1","","")),'Definición técnica de imagenes'!$F$16),"")</f>
        <v/>
      </c>
      <c r="J39" s="14"/>
      <c r="K39" s="15"/>
    </row>
    <row r="40" spans="1:11" s="12" customFormat="1">
      <c r="A40" s="13"/>
      <c r="B40" s="26"/>
      <c r="C40" s="26"/>
      <c r="D40" s="14"/>
      <c r="E40" s="14"/>
      <c r="F40" s="14" t="str">
        <f t="shared" si="0"/>
        <v/>
      </c>
      <c r="G40" s="14" t="str">
        <f>IF(F40&lt;&gt;"",IF($G$4="Recurso",IF(LEFT($G$5,1)="M",VLOOKUP($G$5,'Definición técnica de imagenes'!$A$3:$G$17,5,FALSE),IF($G$5="F1",'Definición técnica de imagenes'!$E$15,'Definición técnica de imagenes'!$F$13)),'Definición técnica de imagenes'!$E$16),"")</f>
        <v/>
      </c>
      <c r="H40" s="14" t="str">
        <f t="shared" si="1"/>
        <v/>
      </c>
      <c r="I40" s="14" t="str">
        <f>IF(OR(B40&lt;&gt;"",J40&lt;&gt;""),IF($G$4="Recurso",IF(LEFT($G$5,1)="M",VLOOKUP($G$5,'Definición técnica de imagenes'!$A$3:$G$17,6,FALSE),IF($G$5="F1","","")),'Definición técnica de imagenes'!$F$16),"")</f>
        <v/>
      </c>
      <c r="J40" s="14"/>
      <c r="K40" s="15"/>
    </row>
    <row r="41" spans="1:11" s="12" customFormat="1">
      <c r="A41" s="13"/>
      <c r="B41" s="26"/>
      <c r="C41" s="26"/>
      <c r="D41" s="14"/>
      <c r="E41" s="14"/>
      <c r="F41" s="14" t="str">
        <f t="shared" si="0"/>
        <v/>
      </c>
      <c r="G41" s="14" t="str">
        <f>IF(F41&lt;&gt;"",IF($G$4="Recurso",IF(LEFT($G$5,1)="M",VLOOKUP($G$5,'Definición técnica de imagenes'!$A$3:$G$17,5,FALSE),IF($G$5="F1",'Definición técnica de imagenes'!$E$15,'Definición técnica de imagenes'!$F$13)),'Definición técnica de imagenes'!$E$16),"")</f>
        <v/>
      </c>
      <c r="H41" s="14" t="str">
        <f t="shared" si="1"/>
        <v/>
      </c>
      <c r="I41" s="14" t="str">
        <f>IF(OR(B41&lt;&gt;"",J41&lt;&gt;""),IF($G$4="Recurso",IF(LEFT($G$5,1)="M",VLOOKUP($G$5,'Definición técnica de imagenes'!$A$3:$G$17,6,FALSE),IF($G$5="F1","","")),'Definición técnica de imagenes'!$F$16),"")</f>
        <v/>
      </c>
      <c r="J41" s="14"/>
      <c r="K41" s="15"/>
    </row>
    <row r="42" spans="1:11" s="12" customFormat="1">
      <c r="A42" s="13"/>
      <c r="B42" s="26"/>
      <c r="C42" s="26"/>
      <c r="D42" s="14"/>
      <c r="E42" s="14"/>
      <c r="F42" s="14" t="str">
        <f t="shared" si="0"/>
        <v/>
      </c>
      <c r="G42" s="14" t="str">
        <f>IF(F42&lt;&gt;"",IF($G$4="Recurso",IF(LEFT($G$5,1)="M",VLOOKUP($G$5,'Definición técnica de imagenes'!$A$3:$G$17,5,FALSE),IF($G$5="F1",'Definición técnica de imagenes'!$E$15,'Definición técnica de imagenes'!$F$13)),'Definición técnica de imagenes'!$E$16),"")</f>
        <v/>
      </c>
      <c r="H42" s="14" t="str">
        <f t="shared" si="1"/>
        <v/>
      </c>
      <c r="I42" s="14" t="str">
        <f>IF(OR(B42&lt;&gt;"",J42&lt;&gt;""),IF($G$4="Recurso",IF(LEFT($G$5,1)="M",VLOOKUP($G$5,'Definición técnica de imagenes'!$A$3:$G$17,6,FALSE),IF($G$5="F1","","")),'Definición técnica de imagenes'!$F$16),"")</f>
        <v/>
      </c>
      <c r="J42" s="14"/>
      <c r="K42" s="15"/>
    </row>
    <row r="43" spans="1:11" s="12" customFormat="1">
      <c r="A43" s="13"/>
      <c r="B43" s="26"/>
      <c r="C43" s="26"/>
      <c r="D43" s="14"/>
      <c r="E43" s="14"/>
      <c r="F43" s="14" t="str">
        <f t="shared" si="0"/>
        <v/>
      </c>
      <c r="G43" s="14" t="str">
        <f>IF(F43&lt;&gt;"",IF($G$4="Recurso",IF(LEFT($G$5,1)="M",VLOOKUP($G$5,'Definición técnica de imagenes'!$A$3:$G$17,5,FALSE),IF($G$5="F1",'Definición técnica de imagenes'!$E$15,'Definición técnica de imagenes'!$F$13)),'Definición técnica de imagenes'!$E$16),"")</f>
        <v/>
      </c>
      <c r="H43" s="14" t="str">
        <f t="shared" si="1"/>
        <v/>
      </c>
      <c r="I43" s="14" t="str">
        <f>IF(OR(B43&lt;&gt;"",J43&lt;&gt;""),IF($G$4="Recurso",IF(LEFT($G$5,1)="M",VLOOKUP($G$5,'Definición técnica de imagenes'!$A$3:$G$17,6,FALSE),IF($G$5="F1","","")),'Definición técnica de imagenes'!$F$16),"")</f>
        <v/>
      </c>
      <c r="J43" s="14"/>
      <c r="K43" s="15"/>
    </row>
    <row r="44" spans="1:11" s="12" customFormat="1">
      <c r="A44" s="13"/>
      <c r="B44" s="26"/>
      <c r="C44" s="26"/>
      <c r="D44" s="14"/>
      <c r="E44" s="14"/>
      <c r="F44" s="14" t="str">
        <f t="shared" si="0"/>
        <v/>
      </c>
      <c r="G44" s="14" t="str">
        <f>IF(F44&lt;&gt;"",IF($G$4="Recurso",IF(LEFT($G$5,1)="M",VLOOKUP($G$5,'Definición técnica de imagenes'!$A$3:$G$17,5,FALSE),IF($G$5="F1",'Definición técnica de imagenes'!$E$15,'Definición técnica de imagenes'!$F$13)),'Definición técnica de imagenes'!$E$16),"")</f>
        <v/>
      </c>
      <c r="H44" s="14" t="str">
        <f t="shared" si="1"/>
        <v/>
      </c>
      <c r="I44" s="14" t="str">
        <f>IF(OR(B44&lt;&gt;"",J44&lt;&gt;""),IF($G$4="Recurso",IF(LEFT($G$5,1)="M",VLOOKUP($G$5,'Definición técnica de imagenes'!$A$3:$G$17,6,FALSE),IF($G$5="F1","","")),'Definición técnica de imagenes'!$F$16),"")</f>
        <v/>
      </c>
      <c r="J44" s="14"/>
      <c r="K44" s="15"/>
    </row>
    <row r="45" spans="1:11" s="12" customFormat="1">
      <c r="A45" s="13"/>
      <c r="B45" s="26"/>
      <c r="C45" s="26"/>
      <c r="D45" s="14"/>
      <c r="E45" s="14"/>
      <c r="F45" s="14" t="str">
        <f t="shared" si="0"/>
        <v/>
      </c>
      <c r="G45" s="14" t="str">
        <f>IF(F45&lt;&gt;"",IF($G$4="Recurso",IF(LEFT($G$5,1)="M",VLOOKUP($G$5,'Definición técnica de imagenes'!$A$3:$G$17,5,FALSE),IF($G$5="F1",'Definición técnica de imagenes'!$E$15,'Definición técnica de imagenes'!$F$13)),'Definición técnica de imagenes'!$E$16),"")</f>
        <v/>
      </c>
      <c r="H45" s="14" t="str">
        <f t="shared" si="1"/>
        <v/>
      </c>
      <c r="I45" s="14" t="str">
        <f>IF(OR(B45&lt;&gt;"",J45&lt;&gt;""),IF($G$4="Recurso",IF(LEFT($G$5,1)="M",VLOOKUP($G$5,'Definición técnica de imagenes'!$A$3:$G$17,6,FALSE),IF($G$5="F1","","")),'Definición técnica de imagenes'!$F$16),"")</f>
        <v/>
      </c>
      <c r="J45" s="14"/>
      <c r="K45" s="15"/>
    </row>
    <row r="46" spans="1:11" s="12" customFormat="1">
      <c r="A46" s="13"/>
      <c r="B46" s="26"/>
      <c r="C46" s="26"/>
      <c r="D46" s="14"/>
      <c r="E46" s="14"/>
      <c r="F46" s="14" t="str">
        <f t="shared" si="0"/>
        <v/>
      </c>
      <c r="G46" s="14" t="str">
        <f>IF(F46&lt;&gt;"",IF($G$4="Recurso",IF(LEFT($G$5,1)="M",VLOOKUP($G$5,'Definición técnica de imagenes'!$A$3:$G$17,5,FALSE),IF($G$5="F1",'Definición técnica de imagenes'!$E$15,'Definición técnica de imagenes'!$F$13)),'Definición técnica de imagenes'!$E$16),"")</f>
        <v/>
      </c>
      <c r="H46" s="14" t="str">
        <f t="shared" si="1"/>
        <v/>
      </c>
      <c r="I46" s="14" t="str">
        <f>IF(OR(B46&lt;&gt;"",J46&lt;&gt;""),IF($G$4="Recurso",IF(LEFT($G$5,1)="M",VLOOKUP($G$5,'Definición técnica de imagenes'!$A$3:$G$17,6,FALSE),IF($G$5="F1","","")),'Definición técnica de imagenes'!$F$16),"")</f>
        <v/>
      </c>
      <c r="J46" s="14"/>
      <c r="K46" s="15"/>
    </row>
    <row r="47" spans="1:11" s="12" customFormat="1">
      <c r="A47" s="13"/>
      <c r="B47" s="26"/>
      <c r="C47" s="26"/>
      <c r="D47" s="14"/>
      <c r="E47" s="14"/>
      <c r="F47" s="14" t="str">
        <f t="shared" si="0"/>
        <v/>
      </c>
      <c r="G47" s="14" t="str">
        <f>IF(F47&lt;&gt;"",IF($G$4="Recurso",IF(LEFT($G$5,1)="M",VLOOKUP($G$5,'Definición técnica de imagenes'!$A$3:$G$17,5,FALSE),IF($G$5="F1",'Definición técnica de imagenes'!$E$15,'Definición técnica de imagenes'!$F$13)),'Definición técnica de imagenes'!$E$16),"")</f>
        <v/>
      </c>
      <c r="H47" s="14" t="str">
        <f t="shared" si="1"/>
        <v/>
      </c>
      <c r="I47" s="14" t="str">
        <f>IF(OR(B47&lt;&gt;"",J47&lt;&gt;""),IF($G$4="Recurso",IF(LEFT($G$5,1)="M",VLOOKUP($G$5,'Definición técnica de imagenes'!$A$3:$G$17,6,FALSE),IF($G$5="F1","","")),'Definición técnica de imagenes'!$F$16),"")</f>
        <v/>
      </c>
      <c r="J47" s="14"/>
      <c r="K47" s="15"/>
    </row>
    <row r="48" spans="1:11" s="12" customFormat="1">
      <c r="A48" s="13"/>
      <c r="B48" s="26"/>
      <c r="C48" s="26"/>
      <c r="D48" s="14"/>
      <c r="E48" s="14"/>
      <c r="F48" s="14" t="str">
        <f t="shared" si="0"/>
        <v/>
      </c>
      <c r="G48" s="14" t="str">
        <f>IF(F48&lt;&gt;"",IF($G$4="Recurso",IF(LEFT($G$5,1)="M",VLOOKUP($G$5,'Definición técnica de imagenes'!$A$3:$G$17,5,FALSE),IF($G$5="F1",'Definición técnica de imagenes'!$E$15,'Definición técnica de imagenes'!$F$13)),'Definición técnica de imagenes'!$E$16),"")</f>
        <v/>
      </c>
      <c r="H48" s="14" t="str">
        <f t="shared" si="1"/>
        <v/>
      </c>
      <c r="I48" s="14" t="str">
        <f>IF(OR(B48&lt;&gt;"",J48&lt;&gt;""),IF($G$4="Recurso",IF(LEFT($G$5,1)="M",VLOOKUP($G$5,'Definición técnica de imagenes'!$A$3:$G$17,6,FALSE),IF($G$5="F1","","")),'Definición técnica de imagenes'!$F$16),"")</f>
        <v/>
      </c>
      <c r="J48" s="14"/>
      <c r="K48" s="15"/>
    </row>
    <row r="49" spans="1:11" s="12" customFormat="1">
      <c r="A49" s="13"/>
      <c r="B49" s="26"/>
      <c r="C49" s="26"/>
      <c r="D49" s="14"/>
      <c r="E49" s="14"/>
      <c r="F49" s="14" t="str">
        <f t="shared" si="0"/>
        <v/>
      </c>
      <c r="G49" s="14" t="str">
        <f>IF(F49&lt;&gt;"",IF($G$4="Recurso",IF(LEFT($G$5,1)="M",VLOOKUP($G$5,'Definición técnica de imagenes'!$A$3:$G$17,5,FALSE),IF($G$5="F1",'Definición técnica de imagenes'!$E$15,'Definición técnica de imagenes'!$F$13)),'Definición técnica de imagenes'!$E$16),"")</f>
        <v/>
      </c>
      <c r="H49" s="14" t="str">
        <f t="shared" si="1"/>
        <v/>
      </c>
      <c r="I49" s="14" t="str">
        <f>IF(OR(B49&lt;&gt;"",J49&lt;&gt;""),IF($G$4="Recurso",IF(LEFT($G$5,1)="M",VLOOKUP($G$5,'Definición técnica de imagenes'!$A$3:$G$17,6,FALSE),IF($G$5="F1","","")),'Definición técnica de imagenes'!$F$16),"")</f>
        <v/>
      </c>
      <c r="J49" s="14"/>
      <c r="K49" s="15"/>
    </row>
    <row r="50" spans="1:11" s="12" customFormat="1">
      <c r="A50" s="13"/>
      <c r="B50" s="26"/>
      <c r="C50" s="26"/>
      <c r="D50" s="14"/>
      <c r="E50" s="14"/>
      <c r="F50" s="14" t="str">
        <f t="shared" si="0"/>
        <v/>
      </c>
      <c r="G50" s="14" t="str">
        <f>IF(F50&lt;&gt;"",IF($G$4="Recurso",IF(LEFT($G$5,1)="M",VLOOKUP($G$5,'Definición técnica de imagenes'!$A$3:$G$17,5,FALSE),IF($G$5="F1",'Definición técnica de imagenes'!$E$15,'Definición técnica de imagenes'!$F$13)),'Definición técnica de imagenes'!$E$16),"")</f>
        <v/>
      </c>
      <c r="H50" s="14" t="str">
        <f t="shared" si="1"/>
        <v/>
      </c>
      <c r="I50" s="14" t="str">
        <f>IF(OR(B50&lt;&gt;"",J50&lt;&gt;""),IF($G$4="Recurso",IF(LEFT($G$5,1)="M",VLOOKUP($G$5,'Definición técnica de imagenes'!$A$3:$G$17,6,FALSE),IF($G$5="F1","","")),'Definición técnica de imagenes'!$F$16),"")</f>
        <v/>
      </c>
      <c r="J50" s="14"/>
      <c r="K50" s="15"/>
    </row>
    <row r="51" spans="1:11" s="12" customFormat="1">
      <c r="A51" s="13"/>
      <c r="B51" s="26"/>
      <c r="C51" s="26"/>
      <c r="D51" s="14"/>
      <c r="E51" s="14"/>
      <c r="F51" s="14" t="str">
        <f t="shared" si="0"/>
        <v/>
      </c>
      <c r="G51" s="14" t="str">
        <f>IF(F51&lt;&gt;"",IF($G$4="Recurso",IF(LEFT($G$5,1)="M",VLOOKUP($G$5,'Definición técnica de imagenes'!$A$3:$G$17,5,FALSE),IF($G$5="F1",'Definición técnica de imagenes'!$E$15,'Definición técnica de imagenes'!$F$13)),'Definición técnica de imagenes'!$E$16),"")</f>
        <v/>
      </c>
      <c r="H51" s="14" t="str">
        <f t="shared" si="1"/>
        <v/>
      </c>
      <c r="I51" s="14" t="str">
        <f>IF(OR(B51&lt;&gt;"",J51&lt;&gt;""),IF($G$4="Recurso",IF(LEFT($G$5,1)="M",VLOOKUP($G$5,'Definición técnica de imagenes'!$A$3:$G$17,6,FALSE),IF($G$5="F1","","")),'Definición técnica de imagenes'!$F$16),"")</f>
        <v/>
      </c>
      <c r="J51" s="14"/>
      <c r="K51" s="15"/>
    </row>
    <row r="52" spans="1:11" s="12" customFormat="1">
      <c r="A52" s="13"/>
      <c r="B52" s="26"/>
      <c r="C52" s="26"/>
      <c r="D52" s="14"/>
      <c r="E52" s="14"/>
      <c r="F52" s="14" t="str">
        <f t="shared" si="0"/>
        <v/>
      </c>
      <c r="G52" s="14" t="str">
        <f>IF(F52&lt;&gt;"",IF($G$4="Recurso",IF(LEFT($G$5,1)="M",VLOOKUP($G$5,'Definición técnica de imagenes'!$A$3:$G$17,5,FALSE),IF($G$5="F1",'Definición técnica de imagenes'!$E$15,'Definición técnica de imagenes'!$F$13)),'Definición técnica de imagenes'!$E$16),"")</f>
        <v/>
      </c>
      <c r="H52" s="14" t="str">
        <f t="shared" si="1"/>
        <v/>
      </c>
      <c r="I52" s="14" t="str">
        <f>IF(OR(B52&lt;&gt;"",J52&lt;&gt;""),IF($G$4="Recurso",IF(LEFT($G$5,1)="M",VLOOKUP($G$5,'Definición técnica de imagenes'!$A$3:$G$17,6,FALSE),IF($G$5="F1","","")),'Definición técnica de imagenes'!$F$16),"")</f>
        <v/>
      </c>
      <c r="J52" s="14"/>
      <c r="K52" s="15"/>
    </row>
    <row r="53" spans="1:11" s="12" customFormat="1">
      <c r="A53" s="13"/>
      <c r="B53" s="26"/>
      <c r="C53" s="26"/>
      <c r="D53" s="14"/>
      <c r="E53" s="14"/>
      <c r="F53" s="14" t="str">
        <f t="shared" si="0"/>
        <v/>
      </c>
      <c r="G53" s="14" t="str">
        <f>IF(F53&lt;&gt;"",IF($G$4="Recurso",IF(LEFT($G$5,1)="M",VLOOKUP($G$5,'Definición técnica de imagenes'!$A$3:$G$17,5,FALSE),IF($G$5="F1",'Definición técnica de imagenes'!$E$15,'Definición técnica de imagenes'!$F$13)),'Definición técnica de imagenes'!$E$16),"")</f>
        <v/>
      </c>
      <c r="H53" s="14" t="str">
        <f t="shared" si="1"/>
        <v/>
      </c>
      <c r="I53" s="14" t="str">
        <f>IF(OR(B53&lt;&gt;"",J53&lt;&gt;""),IF($G$4="Recurso",IF(LEFT($G$5,1)="M",VLOOKUP($G$5,'Definición técnica de imagenes'!$A$3:$G$17,6,FALSE),IF($G$5="F1","","")),'Definición técnica de imagenes'!$F$16),"")</f>
        <v/>
      </c>
      <c r="J53" s="14"/>
      <c r="K53" s="15"/>
    </row>
    <row r="54" spans="1:11" s="12" customFormat="1">
      <c r="A54" s="13"/>
      <c r="B54" s="26"/>
      <c r="C54" s="26"/>
      <c r="D54" s="14"/>
      <c r="E54" s="14"/>
      <c r="F54" s="14" t="str">
        <f t="shared" si="0"/>
        <v/>
      </c>
      <c r="G54" s="14" t="str">
        <f>IF(F54&lt;&gt;"",IF($G$4="Recurso",IF(LEFT($G$5,1)="M",VLOOKUP($G$5,'Definición técnica de imagenes'!$A$3:$G$17,5,FALSE),IF($G$5="F1",'Definición técnica de imagenes'!$E$15,'Definición técnica de imagenes'!$F$13)),'Definición técnica de imagenes'!$E$16),"")</f>
        <v/>
      </c>
      <c r="H54" s="14" t="str">
        <f t="shared" si="1"/>
        <v/>
      </c>
      <c r="I54" s="14" t="str">
        <f>IF(OR(B54&lt;&gt;"",J54&lt;&gt;""),IF($G$4="Recurso",IF(LEFT($G$5,1)="M",VLOOKUP($G$5,'Definición técnica de imagenes'!$A$3:$G$17,6,FALSE),IF($G$5="F1","","")),'Definición técnica de imagenes'!$F$16),"")</f>
        <v/>
      </c>
      <c r="J54" s="14"/>
      <c r="K54" s="15"/>
    </row>
    <row r="55" spans="1:11" s="12" customFormat="1">
      <c r="A55" s="13"/>
      <c r="B55" s="26"/>
      <c r="C55" s="26"/>
      <c r="D55" s="14"/>
      <c r="E55" s="14"/>
      <c r="F55" s="14" t="str">
        <f t="shared" si="0"/>
        <v/>
      </c>
      <c r="G55" s="14" t="str">
        <f>IF(F55&lt;&gt;"",IF($G$4="Recurso",IF(LEFT($G$5,1)="M",VLOOKUP($G$5,'Definición técnica de imagenes'!$A$3:$G$17,5,FALSE),IF($G$5="F1",'Definición técnica de imagenes'!$E$15,'Definición técnica de imagenes'!$F$13)),'Definición técnica de imagenes'!$E$16),"")</f>
        <v/>
      </c>
      <c r="H55" s="14" t="str">
        <f t="shared" si="1"/>
        <v/>
      </c>
      <c r="I55" s="14" t="str">
        <f>IF(OR(B55&lt;&gt;"",J55&lt;&gt;""),IF($G$4="Recurso",IF(LEFT($G$5,1)="M",VLOOKUP($G$5,'Definición técnica de imagenes'!$A$3:$G$17,6,FALSE),IF($G$5="F1","","")),'Definición técnica de imagenes'!$F$16),"")</f>
        <v/>
      </c>
      <c r="J55" s="14"/>
      <c r="K55" s="15"/>
    </row>
    <row r="56" spans="1:11" s="12" customFormat="1">
      <c r="A56" s="13"/>
      <c r="B56" s="26"/>
      <c r="C56" s="26"/>
      <c r="D56" s="14"/>
      <c r="E56" s="14"/>
      <c r="F56" s="14" t="str">
        <f t="shared" si="0"/>
        <v/>
      </c>
      <c r="G56" s="14" t="str">
        <f>IF(F56&lt;&gt;"",IF($G$4="Recurso",IF(LEFT($G$5,1)="M",VLOOKUP($G$5,'Definición técnica de imagenes'!$A$3:$G$17,5,FALSE),IF($G$5="F1",'Definición técnica de imagenes'!$E$15,'Definición técnica de imagenes'!$F$13)),'Definición técnica de imagenes'!$E$16),"")</f>
        <v/>
      </c>
      <c r="H56" s="14" t="str">
        <f t="shared" si="1"/>
        <v/>
      </c>
      <c r="I56" s="14" t="str">
        <f>IF(OR(B56&lt;&gt;"",J56&lt;&gt;""),IF($G$4="Recurso",IF(LEFT($G$5,1)="M",VLOOKUP($G$5,'Definición técnica de imagenes'!$A$3:$G$17,6,FALSE),IF($G$5="F1","","")),'Definición técnica de imagenes'!$F$16),"")</f>
        <v/>
      </c>
      <c r="J56" s="14"/>
      <c r="K56" s="15"/>
    </row>
    <row r="57" spans="1:11" s="12" customFormat="1">
      <c r="A57" s="13"/>
      <c r="B57" s="26"/>
      <c r="C57" s="26"/>
      <c r="D57" s="14"/>
      <c r="E57" s="14"/>
      <c r="F57" s="14" t="str">
        <f t="shared" si="0"/>
        <v/>
      </c>
      <c r="G57" s="14" t="str">
        <f>IF(F57&lt;&gt;"",IF($G$4="Recurso",IF(LEFT($G$5,1)="M",VLOOKUP($G$5,'Definición técnica de imagenes'!$A$3:$G$17,5,FALSE),IF($G$5="F1",'Definición técnica de imagenes'!$E$15,'Definición técnica de imagenes'!$F$13)),'Definición técnica de imagenes'!$E$16),"")</f>
        <v/>
      </c>
      <c r="H57" s="14" t="str">
        <f t="shared" si="1"/>
        <v/>
      </c>
      <c r="I57" s="14" t="str">
        <f>IF(OR(B57&lt;&gt;"",J57&lt;&gt;""),IF($G$4="Recurso",IF(LEFT($G$5,1)="M",VLOOKUP($G$5,'Definición técnica de imagenes'!$A$3:$G$17,6,FALSE),IF($G$5="F1","","")),'Definición técnica de imagenes'!$F$16),"")</f>
        <v/>
      </c>
      <c r="J57" s="14"/>
      <c r="K57" s="15"/>
    </row>
    <row r="58" spans="1:11" s="12" customFormat="1">
      <c r="A58" s="13"/>
      <c r="B58" s="26"/>
      <c r="C58" s="26"/>
      <c r="D58" s="14"/>
      <c r="E58" s="14"/>
      <c r="F58" s="14" t="str">
        <f t="shared" si="0"/>
        <v/>
      </c>
      <c r="G58" s="14" t="str">
        <f>IF(F58&lt;&gt;"",IF($G$4="Recurso",IF(LEFT($G$5,1)="M",VLOOKUP($G$5,'Definición técnica de imagenes'!$A$3:$G$17,5,FALSE),IF($G$5="F1",'Definición técnica de imagenes'!$E$15,'Definición técnica de imagenes'!$F$13)),'Definición técnica de imagenes'!$E$16),"")</f>
        <v/>
      </c>
      <c r="H58" s="14" t="str">
        <f t="shared" si="1"/>
        <v/>
      </c>
      <c r="I58" s="14" t="str">
        <f>IF(OR(B58&lt;&gt;"",J58&lt;&gt;""),IF($G$4="Recurso",IF(LEFT($G$5,1)="M",VLOOKUP($G$5,'Definición técnica de imagenes'!$A$3:$G$17,6,FALSE),IF($G$5="F1","","")),'Definición técnica de imagenes'!$F$16),"")</f>
        <v/>
      </c>
      <c r="J58" s="14"/>
      <c r="K58" s="15"/>
    </row>
    <row r="59" spans="1:11" s="12" customFormat="1">
      <c r="A59" s="13"/>
      <c r="B59" s="26"/>
      <c r="C59" s="26"/>
      <c r="D59" s="14"/>
      <c r="E59" s="14"/>
      <c r="F59" s="14" t="str">
        <f t="shared" si="0"/>
        <v/>
      </c>
      <c r="G59" s="14" t="str">
        <f>IF(F59&lt;&gt;"",IF($G$4="Recurso",IF(LEFT($G$5,1)="M",VLOOKUP($G$5,'Definición técnica de imagenes'!$A$3:$G$17,5,FALSE),IF($G$5="F1",'Definición técnica de imagenes'!$E$15,'Definición técnica de imagenes'!$F$13)),'Definición técnica de imagenes'!$E$16),"")</f>
        <v/>
      </c>
      <c r="H59" s="14" t="str">
        <f t="shared" si="1"/>
        <v/>
      </c>
      <c r="I59" s="14" t="str">
        <f>IF(OR(B59&lt;&gt;"",J59&lt;&gt;""),IF($G$4="Recurso",IF(LEFT($G$5,1)="M",VLOOKUP($G$5,'Definición técnica de imagenes'!$A$3:$G$17,6,FALSE),IF($G$5="F1","","")),'Definición técnica de imagenes'!$F$16),"")</f>
        <v/>
      </c>
      <c r="J59" s="14"/>
      <c r="K59" s="15"/>
    </row>
    <row r="60" spans="1:11" s="12" customFormat="1">
      <c r="A60" s="13"/>
      <c r="B60" s="26"/>
      <c r="C60" s="26"/>
      <c r="D60" s="14"/>
      <c r="E60" s="14"/>
      <c r="F60" s="14" t="str">
        <f t="shared" si="0"/>
        <v/>
      </c>
      <c r="G60" s="14" t="str">
        <f>IF(F60&lt;&gt;"",IF($G$4="Recurso",IF(LEFT($G$5,1)="M",VLOOKUP($G$5,'Definición técnica de imagenes'!$A$3:$G$17,5,FALSE),IF($G$5="F1",'Definición técnica de imagenes'!$E$15,'Definición técnica de imagenes'!$F$13)),'Definición técnica de imagenes'!$E$16),"")</f>
        <v/>
      </c>
      <c r="H60" s="14" t="str">
        <f t="shared" si="1"/>
        <v/>
      </c>
      <c r="I60" s="14" t="str">
        <f>IF(OR(B60&lt;&gt;"",J60&lt;&gt;""),IF($G$4="Recurso",IF(LEFT($G$5,1)="M",VLOOKUP($G$5,'Definición técnica de imagenes'!$A$3:$G$17,6,FALSE),IF($G$5="F1","","")),'Definición técnica de imagenes'!$F$16),"")</f>
        <v/>
      </c>
      <c r="J60" s="14"/>
      <c r="K60" s="15"/>
    </row>
    <row r="61" spans="1:11" s="12" customFormat="1">
      <c r="A61" s="13"/>
      <c r="B61" s="26"/>
      <c r="C61" s="26"/>
      <c r="D61" s="14"/>
      <c r="E61" s="14"/>
      <c r="F61" s="14" t="str">
        <f t="shared" si="0"/>
        <v/>
      </c>
      <c r="G61" s="14" t="str">
        <f>IF(F61&lt;&gt;"",IF($G$4="Recurso",IF(LEFT($G$5,1)="M",VLOOKUP($G$5,'Definición técnica de imagenes'!$A$3:$G$17,5,FALSE),IF($G$5="F1",'Definición técnica de imagenes'!$E$15,'Definición técnica de imagenes'!$F$13)),'Definición técnica de imagenes'!$E$16),"")</f>
        <v/>
      </c>
      <c r="H61" s="14" t="str">
        <f t="shared" si="1"/>
        <v/>
      </c>
      <c r="I61" s="14" t="str">
        <f>IF(OR(B61&lt;&gt;"",J61&lt;&gt;""),IF($G$4="Recurso",IF(LEFT($G$5,1)="M",VLOOKUP($G$5,'Definición técnica de imagenes'!$A$3:$G$17,6,FALSE),IF($G$5="F1","","")),'Definición técnica de imagenes'!$F$16),"")</f>
        <v/>
      </c>
      <c r="J61" s="14"/>
      <c r="K61" s="15"/>
    </row>
    <row r="62" spans="1:11" s="12" customFormat="1">
      <c r="A62" s="13"/>
      <c r="B62" s="13"/>
      <c r="C62" s="13"/>
      <c r="D62" s="14"/>
      <c r="E62" s="14"/>
      <c r="F62" s="14" t="str">
        <f t="shared" si="0"/>
        <v/>
      </c>
      <c r="G62" s="14" t="str">
        <f>IF(F62&lt;&gt;"",IF($G$4="Recurso",IF(LEFT($G$5,1)="M",VLOOKUP($G$5,'Definición técnica de imagenes'!$A$3:$G$17,5,FALSE),IF($G$5="F1",'Definición técnica de imagenes'!$E$15,'Definición técnica de imagenes'!$F$13)),'Definición técnica de imagenes'!$E$16),"")</f>
        <v/>
      </c>
      <c r="H62" s="14" t="str">
        <f t="shared" si="1"/>
        <v/>
      </c>
      <c r="I62" s="14" t="str">
        <f>IF(OR(B62&lt;&gt;"",J62&lt;&gt;""),IF($G$4="Recurso",IF(LEFT($G$5,1)="M",VLOOKUP($G$5,'Definición técnica de imagenes'!$A$3:$G$17,6,FALSE),IF($G$5="F1","","")),'Definición técnica de imagenes'!$F$16),"")</f>
        <v/>
      </c>
      <c r="J62" s="14"/>
      <c r="K62" s="15"/>
    </row>
    <row r="63" spans="1:11" s="12" customFormat="1">
      <c r="A63" s="13"/>
      <c r="B63" s="13"/>
      <c r="C63" s="13"/>
      <c r="D63" s="14"/>
      <c r="E63" s="14"/>
      <c r="F63" s="14" t="str">
        <f t="shared" si="0"/>
        <v/>
      </c>
      <c r="G63" s="14" t="str">
        <f>IF(F63&lt;&gt;"",IF($G$4="Recurso",IF(LEFT($G$5,1)="M",VLOOKUP($G$5,'Definición técnica de imagenes'!$A$3:$G$17,5,FALSE),IF($G$5="F1",'Definición técnica de imagenes'!$E$15,'Definición técnica de imagenes'!$F$13)),'Definición técnica de imagenes'!$E$16),"")</f>
        <v/>
      </c>
      <c r="H63" s="14" t="str">
        <f t="shared" si="1"/>
        <v/>
      </c>
      <c r="I63" s="14" t="str">
        <f>IF(OR(B63&lt;&gt;"",J63&lt;&gt;""),IF($G$4="Recurso",IF(LEFT($G$5,1)="M",VLOOKUP($G$5,'Definición técnica de imagenes'!$A$3:$G$17,6,FALSE),IF($G$5="F1","","")),'Definición técnica de imagenes'!$F$16),"")</f>
        <v/>
      </c>
      <c r="J63" s="14"/>
      <c r="K63" s="15"/>
    </row>
    <row r="64" spans="1:11" s="12" customFormat="1">
      <c r="A64" s="13"/>
      <c r="B64" s="13"/>
      <c r="C64" s="13"/>
      <c r="D64" s="14"/>
      <c r="E64" s="14"/>
      <c r="F64" s="14" t="str">
        <f t="shared" si="0"/>
        <v/>
      </c>
      <c r="G64" s="14" t="str">
        <f>IF(F64&lt;&gt;"",IF($G$4="Recurso",IF(LEFT($G$5,1)="M",VLOOKUP($G$5,'Definición técnica de imagenes'!$A$3:$G$17,5,FALSE),IF($G$5="F1",'Definición técnica de imagenes'!$E$15,'Definición técnica de imagenes'!$F$13)),'Definición técnica de imagenes'!$E$16),"")</f>
        <v/>
      </c>
      <c r="H64" s="14" t="str">
        <f t="shared" si="1"/>
        <v/>
      </c>
      <c r="I64" s="14" t="str">
        <f>IF(OR(B64&lt;&gt;"",J64&lt;&gt;""),IF($G$4="Recurso",IF(LEFT($G$5,1)="M",VLOOKUP($G$5,'Definición técnica de imagenes'!$A$3:$G$17,6,FALSE),IF($G$5="F1","","")),'Definición técnica de imagenes'!$F$16),"")</f>
        <v/>
      </c>
      <c r="J64" s="14"/>
      <c r="K64" s="15"/>
    </row>
    <row r="65" spans="1:11" s="12" customFormat="1">
      <c r="A65" s="13"/>
      <c r="B65" s="13"/>
      <c r="C65" s="13"/>
      <c r="D65" s="14"/>
      <c r="E65" s="14"/>
      <c r="F65" s="14" t="str">
        <f t="shared" si="0"/>
        <v/>
      </c>
      <c r="G65" s="14" t="str">
        <f>IF(F65&lt;&gt;"",IF($G$4="Recurso",IF(LEFT($G$5,1)="M",VLOOKUP($G$5,'Definición técnica de imagenes'!$A$3:$G$17,5,FALSE),IF($G$5="F1",'Definición técnica de imagenes'!$E$15,'Definición técnica de imagenes'!$F$13)),'Definición técnica de imagenes'!$E$16),"")</f>
        <v/>
      </c>
      <c r="H65" s="14" t="str">
        <f t="shared" si="1"/>
        <v/>
      </c>
      <c r="I65" s="14" t="str">
        <f>IF(OR(B65&lt;&gt;"",J65&lt;&gt;""),IF($G$4="Recurso",IF(LEFT($G$5,1)="M",VLOOKUP($G$5,'Definición técnica de imagenes'!$A$3:$G$17,6,FALSE),IF($G$5="F1","","")),'Definición técnica de imagenes'!$F$16),"")</f>
        <v/>
      </c>
      <c r="J65" s="14"/>
      <c r="K65" s="15"/>
    </row>
    <row r="66" spans="1:11" s="12" customFormat="1">
      <c r="A66" s="13"/>
      <c r="B66" s="13"/>
      <c r="C66" s="13"/>
      <c r="D66" s="14"/>
      <c r="E66" s="14"/>
      <c r="F66" s="14" t="str">
        <f t="shared" si="0"/>
        <v/>
      </c>
      <c r="G66" s="14" t="str">
        <f>IF(F66&lt;&gt;"",IF($G$4="Recurso",IF(LEFT($G$5,1)="M",VLOOKUP($G$5,'Definición técnica de imagenes'!$A$3:$G$17,5,FALSE),IF($G$5="F1",'Definición técnica de imagenes'!$E$15,'Definición técnica de imagenes'!$F$13)),'Definición técnica de imagenes'!$E$16),"")</f>
        <v/>
      </c>
      <c r="H66" s="14" t="str">
        <f t="shared" si="1"/>
        <v/>
      </c>
      <c r="I66" s="14" t="str">
        <f>IF(OR(B66&lt;&gt;"",J66&lt;&gt;""),IF($G$4="Recurso",IF(LEFT($G$5,1)="M",VLOOKUP($G$5,'Definición técnica de imagenes'!$A$3:$G$17,6,FALSE),IF($G$5="F1","","")),'Definición técnica de imagenes'!$F$16),"")</f>
        <v/>
      </c>
      <c r="J66" s="14"/>
      <c r="K66" s="15"/>
    </row>
    <row r="67" spans="1:11" s="12" customFormat="1">
      <c r="A67" s="13"/>
      <c r="B67" s="13"/>
      <c r="C67" s="13"/>
      <c r="D67" s="14"/>
      <c r="E67" s="14"/>
      <c r="F67" s="14" t="str">
        <f t="shared" si="0"/>
        <v/>
      </c>
      <c r="G67" s="14" t="str">
        <f>IF(F67&lt;&gt;"",IF($G$4="Recurso",IF(LEFT($G$5,1)="M",VLOOKUP($G$5,'Definición técnica de imagenes'!$A$3:$G$17,5,FALSE),IF($G$5="F1",'Definición técnica de imagenes'!$E$15,'Definición técnica de imagenes'!$F$13)),'Definición técnica de imagenes'!$E$16),"")</f>
        <v/>
      </c>
      <c r="H67" s="14" t="str">
        <f t="shared" si="1"/>
        <v/>
      </c>
      <c r="I67" s="14" t="str">
        <f>IF(OR(B67&lt;&gt;"",J67&lt;&gt;""),IF($G$4="Recurso",IF(LEFT($G$5,1)="M",VLOOKUP($G$5,'Definición técnica de imagenes'!$A$3:$G$17,6,FALSE),IF($G$5="F1","","")),'Definición técnica de imagenes'!$F$16),"")</f>
        <v/>
      </c>
      <c r="J67" s="14"/>
      <c r="K67" s="15"/>
    </row>
    <row r="68" spans="1:11" s="12" customFormat="1">
      <c r="A68" s="13"/>
      <c r="B68" s="13"/>
      <c r="C68" s="13"/>
      <c r="D68" s="14"/>
      <c r="E68" s="14"/>
      <c r="F68" s="14" t="str">
        <f t="shared" si="0"/>
        <v/>
      </c>
      <c r="G68" s="14" t="str">
        <f>IF(F68&lt;&gt;"",IF($G$4="Recurso",IF(LEFT($G$5,1)="M",VLOOKUP($G$5,'Definición técnica de imagenes'!$A$3:$G$17,5,FALSE),IF($G$5="F1",'Definición técnica de imagenes'!$E$15,'Definición técnica de imagenes'!$F$13)),'Definición técnica de imagenes'!$E$16),"")</f>
        <v/>
      </c>
      <c r="H68" s="14" t="str">
        <f t="shared" si="1"/>
        <v/>
      </c>
      <c r="I68" s="14" t="str">
        <f>IF(OR(B68&lt;&gt;"",J68&lt;&gt;""),IF($G$4="Recurso",IF(LEFT($G$5,1)="M",VLOOKUP($G$5,'Definición técnica de imagenes'!$A$3:$G$17,6,FALSE),IF($G$5="F1","","")),'Definición técnica de imagenes'!$F$16),"")</f>
        <v/>
      </c>
      <c r="J68" s="14"/>
      <c r="K68" s="15"/>
    </row>
    <row r="69" spans="1:11" s="12" customFormat="1">
      <c r="A69" s="13"/>
      <c r="B69" s="13"/>
      <c r="C69" s="13"/>
      <c r="D69" s="14"/>
      <c r="E69" s="14"/>
      <c r="F69" s="14" t="str">
        <f t="shared" si="0"/>
        <v/>
      </c>
      <c r="G69" s="14" t="str">
        <f>IF(F69&lt;&gt;"",IF($G$4="Recurso",IF(LEFT($G$5,1)="M",VLOOKUP($G$5,'Definición técnica de imagenes'!$A$3:$G$17,5,FALSE),IF($G$5="F1",'Definición técnica de imagenes'!$E$15,'Definición técnica de imagenes'!$F$13)),'Definición técnica de imagenes'!$E$16),"")</f>
        <v/>
      </c>
      <c r="H69" s="14" t="str">
        <f t="shared" si="1"/>
        <v/>
      </c>
      <c r="I69" s="14" t="str">
        <f>IF(OR(B69&lt;&gt;"",J69&lt;&gt;""),IF($G$4="Recurso",IF(LEFT($G$5,1)="M",VLOOKUP($G$5,'Definición técnica de imagenes'!$A$3:$G$17,6,FALSE),IF($G$5="F1","","")),'Definición técnica de imagenes'!$F$16),"")</f>
        <v/>
      </c>
      <c r="J69" s="14"/>
      <c r="K69" s="15"/>
    </row>
    <row r="70" spans="1:11" s="12" customFormat="1">
      <c r="A70" s="13"/>
      <c r="B70" s="13"/>
      <c r="C70" s="13"/>
      <c r="D70" s="14"/>
      <c r="E70" s="14"/>
      <c r="F70" s="14" t="str">
        <f t="shared" si="0"/>
        <v/>
      </c>
      <c r="G70" s="14" t="str">
        <f>IF(F70&lt;&gt;"",IF($G$4="Recurso",IF(LEFT($G$5,1)="M",VLOOKUP($G$5,'Definición técnica de imagenes'!$A$3:$G$17,5,FALSE),IF($G$5="F1",'Definición técnica de imagenes'!$E$15,'Definición técnica de imagenes'!$F$13)),'Definición técnica de imagenes'!$E$16),"")</f>
        <v/>
      </c>
      <c r="H70" s="14" t="str">
        <f t="shared" si="1"/>
        <v/>
      </c>
      <c r="I70" s="14" t="str">
        <f>IF(OR(B70&lt;&gt;"",J70&lt;&gt;""),IF($G$4="Recurso",IF(LEFT($G$5,1)="M",VLOOKUP($G$5,'Definición técnica de imagenes'!$A$3:$G$17,6,FALSE),IF($G$5="F1","","")),'Definición técnica de imagenes'!$F$16),"")</f>
        <v/>
      </c>
      <c r="J70" s="14"/>
      <c r="K70" s="15"/>
    </row>
    <row r="71" spans="1:11" s="12" customFormat="1">
      <c r="A71" s="13"/>
      <c r="B71" s="13"/>
      <c r="C71" s="13"/>
      <c r="D71" s="14"/>
      <c r="E71" s="14"/>
      <c r="F71" s="14" t="str">
        <f t="shared" si="0"/>
        <v/>
      </c>
      <c r="G71" s="14" t="str">
        <f>IF(F71&lt;&gt;"",IF($G$4="Recurso",IF(LEFT($G$5,1)="M",VLOOKUP($G$5,'Definición técnica de imagenes'!$A$3:$G$17,5,FALSE),IF($G$5="F1",'Definición técnica de imagenes'!$E$15,'Definición técnica de imagenes'!$F$13)),'Definición técnica de imagenes'!$E$16),"")</f>
        <v/>
      </c>
      <c r="H71" s="14" t="str">
        <f t="shared" si="1"/>
        <v/>
      </c>
      <c r="I71" s="14" t="str">
        <f>IF(OR(B71&lt;&gt;"",J71&lt;&gt;""),IF($G$4="Recurso",IF(LEFT($G$5,1)="M",VLOOKUP($G$5,'Definición técnica de imagenes'!$A$3:$G$17,6,FALSE),IF($G$5="F1","","")),'Definición técnica de imagenes'!$F$16),"")</f>
        <v/>
      </c>
      <c r="J71" s="14"/>
      <c r="K71" s="15"/>
    </row>
    <row r="72" spans="1:11" s="12" customFormat="1">
      <c r="A72" s="13"/>
      <c r="B72" s="13"/>
      <c r="C72" s="13"/>
      <c r="D72" s="14"/>
      <c r="E72" s="14"/>
      <c r="F72" s="14" t="str">
        <f t="shared" si="0"/>
        <v/>
      </c>
      <c r="G72" s="14" t="str">
        <f>IF(F72&lt;&gt;"",IF($G$4="Recurso",IF(LEFT($G$5,1)="M",VLOOKUP($G$5,'Definición técnica de imagenes'!$A$3:$G$17,5,FALSE),IF($G$5="F1",'Definición técnica de imagenes'!$E$15,'Definición técnica de imagenes'!$F$13)),'Definición técnica de imagenes'!$E$16),"")</f>
        <v/>
      </c>
      <c r="H72" s="14" t="str">
        <f t="shared" si="1"/>
        <v/>
      </c>
      <c r="I72" s="14" t="str">
        <f>IF(OR(B72&lt;&gt;"",J72&lt;&gt;""),IF($G$4="Recurso",IF(LEFT($G$5,1)="M",VLOOKUP($G$5,'Definición técnica de imagenes'!$A$3:$G$17,6,FALSE),IF($G$5="F1","","")),'Definición técnica de imagenes'!$F$16),"")</f>
        <v/>
      </c>
      <c r="J72" s="14"/>
      <c r="K72" s="15"/>
    </row>
    <row r="73" spans="1:11" s="12" customFormat="1">
      <c r="A73" s="13"/>
      <c r="B73" s="13"/>
      <c r="C73" s="13"/>
      <c r="D73" s="14"/>
      <c r="E73" s="14"/>
      <c r="F73" s="14" t="str">
        <f t="shared" si="0"/>
        <v/>
      </c>
      <c r="G73" s="14" t="str">
        <f>IF(F73&lt;&gt;"",IF($G$4="Recurso",IF(LEFT($G$5,1)="M",VLOOKUP($G$5,'Definición técnica de imagenes'!$A$3:$G$17,5,FALSE),IF($G$5="F1",'Definición técnica de imagenes'!$E$15,'Definición técnica de imagenes'!$F$13)),'Definición técnica de imagenes'!$E$16),"")</f>
        <v/>
      </c>
      <c r="H73" s="14" t="str">
        <f t="shared" si="1"/>
        <v/>
      </c>
      <c r="I73" s="14" t="str">
        <f>IF(OR(B73&lt;&gt;"",J73&lt;&gt;""),IF($G$4="Recurso",IF(LEFT($G$5,1)="M",VLOOKUP($G$5,'Definición técnica de imagenes'!$A$3:$G$17,6,FALSE),IF($G$5="F1","","")),'Definición técnica de imagenes'!$F$16),"")</f>
        <v/>
      </c>
      <c r="J73" s="14"/>
      <c r="K73" s="15"/>
    </row>
    <row r="74" spans="1:11" s="12" customFormat="1">
      <c r="A74" s="13"/>
      <c r="B74" s="13"/>
      <c r="C74" s="13"/>
      <c r="D74" s="14"/>
      <c r="E74" s="14"/>
      <c r="F74" s="14" t="str">
        <f t="shared" si="0"/>
        <v/>
      </c>
      <c r="G74" s="14" t="str">
        <f>IF(F74&lt;&gt;"",IF($G$4="Recurso",IF(LEFT($G$5,1)="M",VLOOKUP($G$5,'Definición técnica de imagenes'!$A$3:$G$17,5,FALSE),IF($G$5="F1",'Definición técnica de imagenes'!$E$15,'Definición técnica de imagenes'!$F$13)),'Definición técnica de imagenes'!$E$16),"")</f>
        <v/>
      </c>
      <c r="H74" s="14" t="str">
        <f t="shared" si="1"/>
        <v/>
      </c>
      <c r="I74" s="14" t="str">
        <f>IF(OR(B74&lt;&gt;"",J74&lt;&gt;""),IF($G$4="Recurso",IF(LEFT($G$5,1)="M",VLOOKUP($G$5,'Definición técnica de imagenes'!$A$3:$G$17,6,FALSE),IF($G$5="F1","","")),'Definición técnica de imagenes'!$F$16),"")</f>
        <v/>
      </c>
      <c r="J74" s="14"/>
      <c r="K74" s="15"/>
    </row>
    <row r="75" spans="1:11" s="12" customFormat="1">
      <c r="A75" s="13"/>
      <c r="B75" s="13"/>
      <c r="C75" s="13"/>
      <c r="D75" s="14"/>
      <c r="E75" s="14"/>
      <c r="F75" s="14" t="str">
        <f t="shared" ref="F75:F108" si="3">IF(OR(B75&lt;&gt;"",J75&lt;&gt;""),CONCATENATE($C$7,"_",$A75,IF($G$4="Cuaderno de Estudio","_small",CONCATENATE(IF(I75="","","n"),IF(LEFT($G$5,1)="F",".jpg",".png")))),"")</f>
        <v/>
      </c>
      <c r="G75" s="14" t="str">
        <f>IF(F75&lt;&gt;"",IF($G$4="Recurso",IF(LEFT($G$5,1)="M",VLOOKUP($G$5,'Definición técnica de imagenes'!$A$3:$G$17,5,FALSE),IF($G$5="F1",'Definición técnica de imagenes'!$E$15,'Definición técnica de imagenes'!$F$13)),'Definición técnica de imagenes'!$E$16),"")</f>
        <v/>
      </c>
      <c r="H75" s="14" t="str">
        <f t="shared" ref="H75:H108" si="4">IF(I75&lt;&gt;"",IF(OR(B75&lt;&gt;"",J75&lt;&gt;""),CONCATENATE($C$7,"_",$A75,IF($G$4="Cuaderno de Estudio","_zoom",CONCATENATE("a",IF(LEFT($G$5,1)="F",".jpg",".png")))),""),"")</f>
        <v/>
      </c>
      <c r="I75" s="14" t="str">
        <f>IF(OR(B75&lt;&gt;"",J75&lt;&gt;""),IF($G$4="Recurso",IF(LEFT($G$5,1)="M",VLOOKUP($G$5,'Definición técnica de imagenes'!$A$3:$G$17,6,FALSE),IF($G$5="F1","","")),'Definición técnica de imagenes'!$F$16),"")</f>
        <v/>
      </c>
      <c r="J75" s="14"/>
      <c r="K75" s="15"/>
    </row>
    <row r="76" spans="1:11" s="12" customFormat="1">
      <c r="A76" s="13"/>
      <c r="B76" s="13"/>
      <c r="C76" s="13"/>
      <c r="D76" s="14"/>
      <c r="E76" s="14"/>
      <c r="F76" s="14" t="str">
        <f t="shared" si="3"/>
        <v/>
      </c>
      <c r="G76" s="14" t="str">
        <f>IF(F76&lt;&gt;"",IF($G$4="Recurso",IF(LEFT($G$5,1)="M",VLOOKUP($G$5,'Definición técnica de imagenes'!$A$3:$G$17,5,FALSE),IF($G$5="F1",'Definición técnica de imagenes'!$E$15,'Definición técnica de imagenes'!$F$13)),'Definición técnica de imagenes'!$E$16),"")</f>
        <v/>
      </c>
      <c r="H76" s="14" t="str">
        <f t="shared" si="4"/>
        <v/>
      </c>
      <c r="I76" s="14" t="str">
        <f>IF(OR(B76&lt;&gt;"",J76&lt;&gt;""),IF($G$4="Recurso",IF(LEFT($G$5,1)="M",VLOOKUP($G$5,'Definición técnica de imagenes'!$A$3:$G$17,6,FALSE),IF($G$5="F1","","")),'Definición técnica de imagenes'!$F$16),"")</f>
        <v/>
      </c>
      <c r="J76" s="14"/>
      <c r="K76" s="15"/>
    </row>
    <row r="77" spans="1:11" s="12" customFormat="1">
      <c r="A77" s="13"/>
      <c r="B77" s="13"/>
      <c r="C77" s="13"/>
      <c r="D77" s="14"/>
      <c r="E77" s="14"/>
      <c r="F77" s="14" t="str">
        <f t="shared" si="3"/>
        <v/>
      </c>
      <c r="G77" s="14" t="str">
        <f>IF(F77&lt;&gt;"",IF($G$4="Recurso",IF(LEFT($G$5,1)="M",VLOOKUP($G$5,'Definición técnica de imagenes'!$A$3:$G$17,5,FALSE),IF($G$5="F1",'Definición técnica de imagenes'!$E$15,'Definición técnica de imagenes'!$F$13)),'Definición técnica de imagenes'!$E$16),"")</f>
        <v/>
      </c>
      <c r="H77" s="14" t="str">
        <f t="shared" si="4"/>
        <v/>
      </c>
      <c r="I77" s="14" t="str">
        <f>IF(OR(B77&lt;&gt;"",J77&lt;&gt;""),IF($G$4="Recurso",IF(LEFT($G$5,1)="M",VLOOKUP($G$5,'Definición técnica de imagenes'!$A$3:$G$17,6,FALSE),IF($G$5="F1","","")),'Definición técnica de imagenes'!$F$16),"")</f>
        <v/>
      </c>
      <c r="J77" s="14"/>
      <c r="K77" s="15"/>
    </row>
    <row r="78" spans="1:11" s="12" customFormat="1">
      <c r="A78" s="13"/>
      <c r="B78" s="13"/>
      <c r="C78" s="13"/>
      <c r="D78" s="14"/>
      <c r="E78" s="14"/>
      <c r="F78" s="14" t="str">
        <f t="shared" si="3"/>
        <v/>
      </c>
      <c r="G78" s="14" t="str">
        <f>IF(F78&lt;&gt;"",IF($G$4="Recurso",IF(LEFT($G$5,1)="M",VLOOKUP($G$5,'Definición técnica de imagenes'!$A$3:$G$17,5,FALSE),IF($G$5="F1",'Definición técnica de imagenes'!$E$15,'Definición técnica de imagenes'!$F$13)),'Definición técnica de imagenes'!$E$16),"")</f>
        <v/>
      </c>
      <c r="H78" s="14" t="str">
        <f t="shared" si="4"/>
        <v/>
      </c>
      <c r="I78" s="14" t="str">
        <f>IF(OR(B78&lt;&gt;"",J78&lt;&gt;""),IF($G$4="Recurso",IF(LEFT($G$5,1)="M",VLOOKUP($G$5,'Definición técnica de imagenes'!$A$3:$G$17,6,FALSE),IF($G$5="F1","","")),'Definición técnica de imagenes'!$F$16),"")</f>
        <v/>
      </c>
      <c r="J78" s="14"/>
      <c r="K78" s="15"/>
    </row>
    <row r="79" spans="1:11" s="12" customFormat="1">
      <c r="A79" s="13"/>
      <c r="B79" s="13"/>
      <c r="C79" s="13"/>
      <c r="D79" s="14"/>
      <c r="E79" s="14"/>
      <c r="F79" s="14" t="str">
        <f t="shared" si="3"/>
        <v/>
      </c>
      <c r="G79" s="14" t="str">
        <f>IF(F79&lt;&gt;"",IF($G$4="Recurso",IF(LEFT($G$5,1)="M",VLOOKUP($G$5,'Definición técnica de imagenes'!$A$3:$G$17,5,FALSE),IF($G$5="F1",'Definición técnica de imagenes'!$E$15,'Definición técnica de imagenes'!$F$13)),'Definición técnica de imagenes'!$E$16),"")</f>
        <v/>
      </c>
      <c r="H79" s="14" t="str">
        <f t="shared" si="4"/>
        <v/>
      </c>
      <c r="I79" s="14" t="str">
        <f>IF(OR(B79&lt;&gt;"",J79&lt;&gt;""),IF($G$4="Recurso",IF(LEFT($G$5,1)="M",VLOOKUP($G$5,'Definición técnica de imagenes'!$A$3:$G$17,6,FALSE),IF($G$5="F1","","")),'Definición técnica de imagenes'!$F$16),"")</f>
        <v/>
      </c>
      <c r="J79" s="14"/>
      <c r="K79" s="15"/>
    </row>
    <row r="80" spans="1:11" s="12" customFormat="1">
      <c r="A80" s="13"/>
      <c r="B80" s="13"/>
      <c r="C80" s="13"/>
      <c r="D80" s="14"/>
      <c r="E80" s="14"/>
      <c r="F80" s="14" t="str">
        <f t="shared" si="3"/>
        <v/>
      </c>
      <c r="G80" s="14" t="str">
        <f>IF(F80&lt;&gt;"",IF($G$4="Recurso",IF(LEFT($G$5,1)="M",VLOOKUP($G$5,'Definición técnica de imagenes'!$A$3:$G$17,5,FALSE),IF($G$5="F1",'Definición técnica de imagenes'!$E$15,'Definición técnica de imagenes'!$F$13)),'Definición técnica de imagenes'!$E$16),"")</f>
        <v/>
      </c>
      <c r="H80" s="14" t="str">
        <f t="shared" si="4"/>
        <v/>
      </c>
      <c r="I80" s="14" t="str">
        <f>IF(OR(B80&lt;&gt;"",J80&lt;&gt;""),IF($G$4="Recurso",IF(LEFT($G$5,1)="M",VLOOKUP($G$5,'Definición técnica de imagenes'!$A$3:$G$17,6,FALSE),IF($G$5="F1","","")),'Definición técnica de imagenes'!$F$16),"")</f>
        <v/>
      </c>
      <c r="J80" s="14"/>
      <c r="K80" s="15"/>
    </row>
    <row r="81" spans="1:11" s="12" customFormat="1">
      <c r="A81" s="13"/>
      <c r="B81" s="13"/>
      <c r="C81" s="13"/>
      <c r="D81" s="14"/>
      <c r="E81" s="14"/>
      <c r="F81" s="14" t="str">
        <f t="shared" si="3"/>
        <v/>
      </c>
      <c r="G81" s="14" t="str">
        <f>IF(F81&lt;&gt;"",IF($G$4="Recurso",IF(LEFT($G$5,1)="M",VLOOKUP($G$5,'Definición técnica de imagenes'!$A$3:$G$17,5,FALSE),IF($G$5="F1",'Definición técnica de imagenes'!$E$15,'Definición técnica de imagenes'!$F$13)),'Definición técnica de imagenes'!$E$16),"")</f>
        <v/>
      </c>
      <c r="H81" s="14" t="str">
        <f t="shared" si="4"/>
        <v/>
      </c>
      <c r="I81" s="14" t="str">
        <f>IF(OR(B81&lt;&gt;"",J81&lt;&gt;""),IF($G$4="Recurso",IF(LEFT($G$5,1)="M",VLOOKUP($G$5,'Definición técnica de imagenes'!$A$3:$G$17,6,FALSE),IF($G$5="F1","","")),'Definición técnica de imagenes'!$F$16),"")</f>
        <v/>
      </c>
      <c r="J81" s="14"/>
      <c r="K81" s="15"/>
    </row>
    <row r="82" spans="1:11" s="12" customFormat="1">
      <c r="A82" s="13"/>
      <c r="B82" s="13"/>
      <c r="C82" s="13"/>
      <c r="D82" s="14"/>
      <c r="E82" s="14"/>
      <c r="F82" s="14" t="str">
        <f t="shared" si="3"/>
        <v/>
      </c>
      <c r="G82" s="14" t="str">
        <f>IF(F82&lt;&gt;"",IF($G$4="Recurso",IF(LEFT($G$5,1)="M",VLOOKUP($G$5,'Definición técnica de imagenes'!$A$3:$G$17,5,FALSE),IF($G$5="F1",'Definición técnica de imagenes'!$E$15,'Definición técnica de imagenes'!$F$13)),'Definición técnica de imagenes'!$E$16),"")</f>
        <v/>
      </c>
      <c r="H82" s="14" t="str">
        <f t="shared" si="4"/>
        <v/>
      </c>
      <c r="I82" s="14" t="str">
        <f>IF(OR(B82&lt;&gt;"",J82&lt;&gt;""),IF($G$4="Recurso",IF(LEFT($G$5,1)="M",VLOOKUP($G$5,'Definición técnica de imagenes'!$A$3:$G$17,6,FALSE),IF($G$5="F1","","")),'Definición técnica de imagenes'!$F$16),"")</f>
        <v/>
      </c>
      <c r="J82" s="14"/>
      <c r="K82" s="15"/>
    </row>
    <row r="83" spans="1:11" s="12" customFormat="1">
      <c r="A83" s="13"/>
      <c r="B83" s="13"/>
      <c r="C83" s="13"/>
      <c r="D83" s="14"/>
      <c r="E83" s="14"/>
      <c r="F83" s="14" t="str">
        <f t="shared" si="3"/>
        <v/>
      </c>
      <c r="G83" s="14" t="str">
        <f>IF(F83&lt;&gt;"",IF($G$4="Recurso",IF(LEFT($G$5,1)="M",VLOOKUP($G$5,'Definición técnica de imagenes'!$A$3:$G$17,5,FALSE),IF($G$5="F1",'Definición técnica de imagenes'!$E$15,'Definición técnica de imagenes'!$F$13)),'Definición técnica de imagenes'!$E$16),"")</f>
        <v/>
      </c>
      <c r="H83" s="14" t="str">
        <f t="shared" si="4"/>
        <v/>
      </c>
      <c r="I83" s="14" t="str">
        <f>IF(OR(B83&lt;&gt;"",J83&lt;&gt;""),IF($G$4="Recurso",IF(LEFT($G$5,1)="M",VLOOKUP($G$5,'Definición técnica de imagenes'!$A$3:$G$17,6,FALSE),IF($G$5="F1","","")),'Definición técnica de imagenes'!$F$16),"")</f>
        <v/>
      </c>
      <c r="J83" s="14"/>
      <c r="K83" s="15"/>
    </row>
    <row r="84" spans="1:11" s="12" customFormat="1">
      <c r="A84" s="13"/>
      <c r="B84" s="13"/>
      <c r="C84" s="13"/>
      <c r="D84" s="14"/>
      <c r="E84" s="14"/>
      <c r="F84" s="14" t="str">
        <f t="shared" si="3"/>
        <v/>
      </c>
      <c r="G84" s="14" t="str">
        <f>IF(F84&lt;&gt;"",IF($G$4="Recurso",IF(LEFT($G$5,1)="M",VLOOKUP($G$5,'Definición técnica de imagenes'!$A$3:$G$17,5,FALSE),IF($G$5="F1",'Definición técnica de imagenes'!$E$15,'Definición técnica de imagenes'!$F$13)),'Definición técnica de imagenes'!$E$16),"")</f>
        <v/>
      </c>
      <c r="H84" s="14" t="str">
        <f t="shared" si="4"/>
        <v/>
      </c>
      <c r="I84" s="14" t="str">
        <f>IF(OR(B84&lt;&gt;"",J84&lt;&gt;""),IF($G$4="Recurso",IF(LEFT($G$5,1)="M",VLOOKUP($G$5,'Definición técnica de imagenes'!$A$3:$G$17,6,FALSE),IF($G$5="F1","","")),'Definición técnica de imagenes'!$F$16),"")</f>
        <v/>
      </c>
      <c r="J84" s="14"/>
      <c r="K84" s="15"/>
    </row>
    <row r="85" spans="1:11" s="12" customFormat="1">
      <c r="A85" s="13"/>
      <c r="B85" s="13"/>
      <c r="C85" s="13"/>
      <c r="D85" s="14"/>
      <c r="E85" s="14"/>
      <c r="F85" s="14" t="str">
        <f t="shared" si="3"/>
        <v/>
      </c>
      <c r="G85" s="14" t="str">
        <f>IF(F85&lt;&gt;"",IF($G$4="Recurso",IF(LEFT($G$5,1)="M",VLOOKUP($G$5,'Definición técnica de imagenes'!$A$3:$G$17,5,FALSE),IF($G$5="F1",'Definición técnica de imagenes'!$E$15,'Definición técnica de imagenes'!$F$13)),'Definición técnica de imagenes'!$E$16),"")</f>
        <v/>
      </c>
      <c r="H85" s="14" t="str">
        <f t="shared" si="4"/>
        <v/>
      </c>
      <c r="I85" s="14" t="str">
        <f>IF(OR(B85&lt;&gt;"",J85&lt;&gt;""),IF($G$4="Recurso",IF(LEFT($G$5,1)="M",VLOOKUP($G$5,'Definición técnica de imagenes'!$A$3:$G$17,6,FALSE),IF($G$5="F1","","")),'Definición técnica de imagenes'!$F$16),"")</f>
        <v/>
      </c>
      <c r="J85" s="14"/>
      <c r="K85" s="15"/>
    </row>
    <row r="86" spans="1:11" s="12" customFormat="1">
      <c r="A86" s="13"/>
      <c r="B86" s="13"/>
      <c r="C86" s="13"/>
      <c r="D86" s="14"/>
      <c r="E86" s="14"/>
      <c r="F86" s="14" t="str">
        <f t="shared" si="3"/>
        <v/>
      </c>
      <c r="G86" s="14" t="str">
        <f>IF(F86&lt;&gt;"",IF($G$4="Recurso",IF(LEFT($G$5,1)="M",VLOOKUP($G$5,'Definición técnica de imagenes'!$A$3:$G$17,5,FALSE),IF($G$5="F1",'Definición técnica de imagenes'!$E$15,'Definición técnica de imagenes'!$F$13)),'Definición técnica de imagenes'!$E$16),"")</f>
        <v/>
      </c>
      <c r="H86" s="14" t="str">
        <f t="shared" si="4"/>
        <v/>
      </c>
      <c r="I86" s="14" t="str">
        <f>IF(OR(B86&lt;&gt;"",J86&lt;&gt;""),IF($G$4="Recurso",IF(LEFT($G$5,1)="M",VLOOKUP($G$5,'Definición técnica de imagenes'!$A$3:$G$17,6,FALSE),IF($G$5="F1","","")),'Definición técnica de imagenes'!$F$16),"")</f>
        <v/>
      </c>
      <c r="J86" s="14"/>
      <c r="K86" s="15"/>
    </row>
    <row r="87" spans="1:11" s="12" customFormat="1">
      <c r="A87" s="13"/>
      <c r="B87" s="13"/>
      <c r="C87" s="13"/>
      <c r="D87" s="14"/>
      <c r="E87" s="14"/>
      <c r="F87" s="14" t="str">
        <f t="shared" si="3"/>
        <v/>
      </c>
      <c r="G87" s="14" t="str">
        <f>IF(F87&lt;&gt;"",IF($G$4="Recurso",IF(LEFT($G$5,1)="M",VLOOKUP($G$5,'Definición técnica de imagenes'!$A$3:$G$17,5,FALSE),IF($G$5="F1",'Definición técnica de imagenes'!$E$15,'Definición técnica de imagenes'!$F$13)),'Definición técnica de imagenes'!$E$16),"")</f>
        <v/>
      </c>
      <c r="H87" s="14" t="str">
        <f t="shared" si="4"/>
        <v/>
      </c>
      <c r="I87" s="14" t="str">
        <f>IF(OR(B87&lt;&gt;"",J87&lt;&gt;""),IF($G$4="Recurso",IF(LEFT($G$5,1)="M",VLOOKUP($G$5,'Definición técnica de imagenes'!$A$3:$G$17,6,FALSE),IF($G$5="F1","","")),'Definición técnica de imagenes'!$F$16),"")</f>
        <v/>
      </c>
      <c r="J87" s="14"/>
      <c r="K87" s="15"/>
    </row>
    <row r="88" spans="1:11" s="12" customFormat="1">
      <c r="A88" s="13"/>
      <c r="B88" s="13"/>
      <c r="C88" s="13"/>
      <c r="D88" s="14"/>
      <c r="E88" s="14"/>
      <c r="F88" s="14" t="str">
        <f t="shared" si="3"/>
        <v/>
      </c>
      <c r="G88" s="14" t="str">
        <f>IF(F88&lt;&gt;"",IF($G$4="Recurso",IF(LEFT($G$5,1)="M",VLOOKUP($G$5,'Definición técnica de imagenes'!$A$3:$G$17,5,FALSE),IF($G$5="F1",'Definición técnica de imagenes'!$E$15,'Definición técnica de imagenes'!$F$13)),'Definición técnica de imagenes'!$E$16),"")</f>
        <v/>
      </c>
      <c r="H88" s="14" t="str">
        <f t="shared" si="4"/>
        <v/>
      </c>
      <c r="I88" s="14" t="str">
        <f>IF(OR(B88&lt;&gt;"",J88&lt;&gt;""),IF($G$4="Recurso",IF(LEFT($G$5,1)="M",VLOOKUP($G$5,'Definición técnica de imagenes'!$A$3:$G$17,6,FALSE),IF($G$5="F1","","")),'Definición técnica de imagenes'!$F$16),"")</f>
        <v/>
      </c>
      <c r="J88" s="14"/>
      <c r="K88" s="15"/>
    </row>
    <row r="89" spans="1:11" s="12" customFormat="1">
      <c r="A89" s="13"/>
      <c r="B89" s="13"/>
      <c r="C89" s="13"/>
      <c r="D89" s="14"/>
      <c r="E89" s="14"/>
      <c r="F89" s="14" t="str">
        <f t="shared" si="3"/>
        <v/>
      </c>
      <c r="G89" s="14" t="str">
        <f>IF(F89&lt;&gt;"",IF($G$4="Recurso",IF(LEFT($G$5,1)="M",VLOOKUP($G$5,'Definición técnica de imagenes'!$A$3:$G$17,5,FALSE),IF($G$5="F1",'Definición técnica de imagenes'!$E$15,'Definición técnica de imagenes'!$F$13)),'Definición técnica de imagenes'!$E$16),"")</f>
        <v/>
      </c>
      <c r="H89" s="14" t="str">
        <f t="shared" si="4"/>
        <v/>
      </c>
      <c r="I89" s="14" t="str">
        <f>IF(OR(B89&lt;&gt;"",J89&lt;&gt;""),IF($G$4="Recurso",IF(LEFT($G$5,1)="M",VLOOKUP($G$5,'Definición técnica de imagenes'!$A$3:$G$17,6,FALSE),IF($G$5="F1","","")),'Definición técnica de imagenes'!$F$16),"")</f>
        <v/>
      </c>
      <c r="J89" s="14"/>
      <c r="K89" s="15"/>
    </row>
    <row r="90" spans="1:11" s="12" customFormat="1">
      <c r="A90" s="13"/>
      <c r="B90" s="13"/>
      <c r="C90" s="13"/>
      <c r="D90" s="14"/>
      <c r="E90" s="14"/>
      <c r="F90" s="14" t="str">
        <f t="shared" si="3"/>
        <v/>
      </c>
      <c r="G90" s="14" t="str">
        <f>IF(F90&lt;&gt;"",IF($G$4="Recurso",IF(LEFT($G$5,1)="M",VLOOKUP($G$5,'Definición técnica de imagenes'!$A$3:$G$17,5,FALSE),IF($G$5="F1",'Definición técnica de imagenes'!$E$15,'Definición técnica de imagenes'!$F$13)),'Definición técnica de imagenes'!$E$16),"")</f>
        <v/>
      </c>
      <c r="H90" s="14" t="str">
        <f t="shared" si="4"/>
        <v/>
      </c>
      <c r="I90" s="14" t="str">
        <f>IF(OR(B90&lt;&gt;"",J90&lt;&gt;""),IF($G$4="Recurso",IF(LEFT($G$5,1)="M",VLOOKUP($G$5,'Definición técnica de imagenes'!$A$3:$G$17,6,FALSE),IF($G$5="F1","","")),'Definición técnica de imagenes'!$F$16),"")</f>
        <v/>
      </c>
      <c r="J90" s="14"/>
      <c r="K90" s="15"/>
    </row>
    <row r="91" spans="1:11" s="12" customFormat="1">
      <c r="A91" s="13"/>
      <c r="B91" s="13"/>
      <c r="C91" s="13"/>
      <c r="D91" s="14"/>
      <c r="E91" s="14"/>
      <c r="F91" s="14" t="str">
        <f t="shared" si="3"/>
        <v/>
      </c>
      <c r="G91" s="14" t="str">
        <f>IF(F91&lt;&gt;"",IF($G$4="Recurso",IF(LEFT($G$5,1)="M",VLOOKUP($G$5,'Definición técnica de imagenes'!$A$3:$G$17,5,FALSE),IF($G$5="F1",'Definición técnica de imagenes'!$E$15,'Definición técnica de imagenes'!$F$13)),'Definición técnica de imagenes'!$E$16),"")</f>
        <v/>
      </c>
      <c r="H91" s="14" t="str">
        <f t="shared" si="4"/>
        <v/>
      </c>
      <c r="I91" s="14" t="str">
        <f>IF(OR(B91&lt;&gt;"",J91&lt;&gt;""),IF($G$4="Recurso",IF(LEFT($G$5,1)="M",VLOOKUP($G$5,'Definición técnica de imagenes'!$A$3:$G$17,6,FALSE),IF($G$5="F1","","")),'Definición técnica de imagenes'!$F$16),"")</f>
        <v/>
      </c>
      <c r="J91" s="14"/>
      <c r="K91" s="15"/>
    </row>
    <row r="92" spans="1:11" s="12" customFormat="1">
      <c r="A92" s="13"/>
      <c r="B92" s="13"/>
      <c r="C92" s="13"/>
      <c r="D92" s="14"/>
      <c r="E92" s="14"/>
      <c r="F92" s="14" t="str">
        <f t="shared" si="3"/>
        <v/>
      </c>
      <c r="G92" s="14" t="str">
        <f>IF(F92&lt;&gt;"",IF($G$4="Recurso",IF(LEFT($G$5,1)="M",VLOOKUP($G$5,'Definición técnica de imagenes'!$A$3:$G$17,5,FALSE),IF($G$5="F1",'Definición técnica de imagenes'!$E$15,'Definición técnica de imagenes'!$F$13)),'Definición técnica de imagenes'!$E$16),"")</f>
        <v/>
      </c>
      <c r="H92" s="14" t="str">
        <f t="shared" si="4"/>
        <v/>
      </c>
      <c r="I92" s="14" t="str">
        <f>IF(OR(B92&lt;&gt;"",J92&lt;&gt;""),IF($G$4="Recurso",IF(LEFT($G$5,1)="M",VLOOKUP($G$5,'Definición técnica de imagenes'!$A$3:$G$17,6,FALSE),IF($G$5="F1","","")),'Definición técnica de imagenes'!$F$16),"")</f>
        <v/>
      </c>
      <c r="J92" s="14"/>
      <c r="K92" s="15"/>
    </row>
    <row r="93" spans="1:11" s="12" customFormat="1">
      <c r="A93" s="13"/>
      <c r="B93" s="13"/>
      <c r="C93" s="13"/>
      <c r="D93" s="14"/>
      <c r="E93" s="14"/>
      <c r="F93" s="14" t="str">
        <f t="shared" si="3"/>
        <v/>
      </c>
      <c r="G93" s="14" t="str">
        <f>IF(F93&lt;&gt;"",IF($G$4="Recurso",IF(LEFT($G$5,1)="M",VLOOKUP($G$5,'Definición técnica de imagenes'!$A$3:$G$17,5,FALSE),IF($G$5="F1",'Definición técnica de imagenes'!$E$15,'Definición técnica de imagenes'!$F$13)),'Definición técnica de imagenes'!$E$16),"")</f>
        <v/>
      </c>
      <c r="H93" s="14" t="str">
        <f t="shared" si="4"/>
        <v/>
      </c>
      <c r="I93" s="14" t="str">
        <f>IF(OR(B93&lt;&gt;"",J93&lt;&gt;""),IF($G$4="Recurso",IF(LEFT($G$5,1)="M",VLOOKUP($G$5,'Definición técnica de imagenes'!$A$3:$G$17,6,FALSE),IF($G$5="F1","","")),'Definición técnica de imagenes'!$F$16),"")</f>
        <v/>
      </c>
      <c r="J93" s="14"/>
      <c r="K93" s="15"/>
    </row>
    <row r="94" spans="1:11" s="12" customFormat="1">
      <c r="A94" s="13"/>
      <c r="B94" s="13"/>
      <c r="C94" s="13"/>
      <c r="D94" s="14"/>
      <c r="E94" s="14"/>
      <c r="F94" s="14" t="str">
        <f t="shared" si="3"/>
        <v/>
      </c>
      <c r="G94" s="14" t="str">
        <f>IF(F94&lt;&gt;"",IF($G$4="Recurso",IF(LEFT($G$5,1)="M",VLOOKUP($G$5,'Definición técnica de imagenes'!$A$3:$G$17,5,FALSE),IF($G$5="F1",'Definición técnica de imagenes'!$E$15,'Definición técnica de imagenes'!$F$13)),'Definición técnica de imagenes'!$E$16),"")</f>
        <v/>
      </c>
      <c r="H94" s="14" t="str">
        <f t="shared" si="4"/>
        <v/>
      </c>
      <c r="I94" s="14" t="str">
        <f>IF(OR(B94&lt;&gt;"",J94&lt;&gt;""),IF($G$4="Recurso",IF(LEFT($G$5,1)="M",VLOOKUP($G$5,'Definición técnica de imagenes'!$A$3:$G$17,6,FALSE),IF($G$5="F1","","")),'Definición técnica de imagenes'!$F$16),"")</f>
        <v/>
      </c>
      <c r="J94" s="14"/>
      <c r="K94" s="15"/>
    </row>
    <row r="95" spans="1:11" s="12" customFormat="1">
      <c r="A95" s="13"/>
      <c r="B95" s="13"/>
      <c r="C95" s="13"/>
      <c r="D95" s="14"/>
      <c r="E95" s="14"/>
      <c r="F95" s="14" t="str">
        <f t="shared" si="3"/>
        <v/>
      </c>
      <c r="G95" s="14" t="str">
        <f>IF(F95&lt;&gt;"",IF($G$4="Recurso",IF(LEFT($G$5,1)="M",VLOOKUP($G$5,'Definición técnica de imagenes'!$A$3:$G$17,5,FALSE),IF($G$5="F1",'Definición técnica de imagenes'!$E$15,'Definición técnica de imagenes'!$F$13)),'Definición técnica de imagenes'!$E$16),"")</f>
        <v/>
      </c>
      <c r="H95" s="14" t="str">
        <f t="shared" si="4"/>
        <v/>
      </c>
      <c r="I95" s="14" t="str">
        <f>IF(OR(B95&lt;&gt;"",J95&lt;&gt;""),IF($G$4="Recurso",IF(LEFT($G$5,1)="M",VLOOKUP($G$5,'Definición técnica de imagenes'!$A$3:$G$17,6,FALSE),IF($G$5="F1","","")),'Definición técnica de imagenes'!$F$16),"")</f>
        <v/>
      </c>
      <c r="J95" s="14"/>
      <c r="K95" s="15"/>
    </row>
    <row r="96" spans="1:11" s="12" customFormat="1">
      <c r="A96" s="13"/>
      <c r="B96" s="13"/>
      <c r="C96" s="13"/>
      <c r="D96" s="14"/>
      <c r="E96" s="14"/>
      <c r="F96" s="14" t="str">
        <f t="shared" si="3"/>
        <v/>
      </c>
      <c r="G96" s="14" t="str">
        <f>IF(F96&lt;&gt;"",IF($G$4="Recurso",IF(LEFT($G$5,1)="M",VLOOKUP($G$5,'Definición técnica de imagenes'!$A$3:$G$17,5,FALSE),IF($G$5="F1",'Definición técnica de imagenes'!$E$15,'Definición técnica de imagenes'!$F$13)),'Definición técnica de imagenes'!$E$16),"")</f>
        <v/>
      </c>
      <c r="H96" s="14" t="str">
        <f t="shared" si="4"/>
        <v/>
      </c>
      <c r="I96" s="14" t="str">
        <f>IF(OR(B96&lt;&gt;"",J96&lt;&gt;""),IF($G$4="Recurso",IF(LEFT($G$5,1)="M",VLOOKUP($G$5,'Definición técnica de imagenes'!$A$3:$G$17,6,FALSE),IF($G$5="F1","","")),'Definición técnica de imagenes'!$F$16),"")</f>
        <v/>
      </c>
      <c r="J96" s="14"/>
      <c r="K96" s="15"/>
    </row>
    <row r="97" spans="1:11" s="12" customFormat="1">
      <c r="A97" s="13"/>
      <c r="B97" s="13"/>
      <c r="C97" s="13"/>
      <c r="D97" s="14"/>
      <c r="E97" s="14"/>
      <c r="F97" s="14" t="str">
        <f t="shared" si="3"/>
        <v/>
      </c>
      <c r="G97" s="14" t="str">
        <f>IF(F97&lt;&gt;"",IF($G$4="Recurso",IF(LEFT($G$5,1)="M",VLOOKUP($G$5,'Definición técnica de imagenes'!$A$3:$G$17,5,FALSE),IF($G$5="F1",'Definición técnica de imagenes'!$E$15,'Definición técnica de imagenes'!$F$13)),'Definición técnica de imagenes'!$E$16),"")</f>
        <v/>
      </c>
      <c r="H97" s="14" t="str">
        <f t="shared" si="4"/>
        <v/>
      </c>
      <c r="I97" s="14" t="str">
        <f>IF(OR(B97&lt;&gt;"",J97&lt;&gt;""),IF($G$4="Recurso",IF(LEFT($G$5,1)="M",VLOOKUP($G$5,'Definición técnica de imagenes'!$A$3:$G$17,6,FALSE),IF($G$5="F1","","")),'Definición técnica de imagenes'!$F$16),"")</f>
        <v/>
      </c>
      <c r="J97" s="14"/>
      <c r="K97" s="15"/>
    </row>
    <row r="98" spans="1:11" s="12" customFormat="1">
      <c r="A98" s="13"/>
      <c r="B98" s="13"/>
      <c r="C98" s="13"/>
      <c r="D98" s="14"/>
      <c r="E98" s="14"/>
      <c r="F98" s="14" t="str">
        <f t="shared" si="3"/>
        <v/>
      </c>
      <c r="G98" s="14" t="str">
        <f>IF(F98&lt;&gt;"",IF($G$4="Recurso",IF(LEFT($G$5,1)="M",VLOOKUP($G$5,'Definición técnica de imagenes'!$A$3:$G$17,5,FALSE),IF($G$5="F1",'Definición técnica de imagenes'!$E$15,'Definición técnica de imagenes'!$F$13)),'Definición técnica de imagenes'!$E$16),"")</f>
        <v/>
      </c>
      <c r="H98" s="14" t="str">
        <f t="shared" si="4"/>
        <v/>
      </c>
      <c r="I98" s="14" t="str">
        <f>IF(OR(B98&lt;&gt;"",J98&lt;&gt;""),IF($G$4="Recurso",IF(LEFT($G$5,1)="M",VLOOKUP($G$5,'Definición técnica de imagenes'!$A$3:$G$17,6,FALSE),IF($G$5="F1","","")),'Definición técnica de imagenes'!$F$16),"")</f>
        <v/>
      </c>
      <c r="J98" s="14"/>
      <c r="K98" s="15"/>
    </row>
    <row r="99" spans="1:11" s="12" customFormat="1">
      <c r="A99" s="13"/>
      <c r="B99" s="13"/>
      <c r="C99" s="13"/>
      <c r="D99" s="14"/>
      <c r="E99" s="14"/>
      <c r="F99" s="14" t="str">
        <f t="shared" si="3"/>
        <v/>
      </c>
      <c r="G99" s="14" t="str">
        <f>IF(F99&lt;&gt;"",IF($G$4="Recurso",IF(LEFT($G$5,1)="M",VLOOKUP($G$5,'Definición técnica de imagenes'!$A$3:$G$17,5,FALSE),IF($G$5="F1",'Definición técnica de imagenes'!$E$15,'Definición técnica de imagenes'!$F$13)),'Definición técnica de imagenes'!$E$16),"")</f>
        <v/>
      </c>
      <c r="H99" s="14" t="str">
        <f t="shared" si="4"/>
        <v/>
      </c>
      <c r="I99" s="14" t="str">
        <f>IF(OR(B99&lt;&gt;"",J99&lt;&gt;""),IF($G$4="Recurso",IF(LEFT($G$5,1)="M",VLOOKUP($G$5,'Definición técnica de imagenes'!$A$3:$G$17,6,FALSE),IF($G$5="F1","","")),'Definición técnica de imagenes'!$F$16),"")</f>
        <v/>
      </c>
      <c r="J99" s="14"/>
      <c r="K99" s="15"/>
    </row>
    <row r="100" spans="1:11" s="12" customFormat="1">
      <c r="A100" s="13"/>
      <c r="B100" s="13"/>
      <c r="C100" s="13"/>
      <c r="D100" s="14"/>
      <c r="E100" s="14"/>
      <c r="F100" s="14" t="str">
        <f t="shared" si="3"/>
        <v/>
      </c>
      <c r="G100" s="14" t="str">
        <f>IF(F100&lt;&gt;"",IF($G$4="Recurso",IF(LEFT($G$5,1)="M",VLOOKUP($G$5,'Definición técnica de imagenes'!$A$3:$G$17,5,FALSE),IF($G$5="F1",'Definición técnica de imagenes'!$E$15,'Definición técnica de imagenes'!$F$13)),'Definición técnica de imagenes'!$E$16),"")</f>
        <v/>
      </c>
      <c r="H100" s="14" t="str">
        <f t="shared" si="4"/>
        <v/>
      </c>
      <c r="I100" s="14" t="str">
        <f>IF(OR(B100&lt;&gt;"",J100&lt;&gt;""),IF($G$4="Recurso",IF(LEFT($G$5,1)="M",VLOOKUP($G$5,'Definición técnica de imagenes'!$A$3:$G$17,6,FALSE),IF($G$5="F1","","")),'Definición técnica de imagenes'!$F$16),"")</f>
        <v/>
      </c>
      <c r="J100" s="14"/>
      <c r="K100" s="15"/>
    </row>
    <row r="101" spans="1:11" s="12" customFormat="1">
      <c r="A101" s="13"/>
      <c r="B101" s="13"/>
      <c r="C101" s="13"/>
      <c r="D101" s="14"/>
      <c r="E101" s="14"/>
      <c r="F101" s="14" t="str">
        <f t="shared" si="3"/>
        <v/>
      </c>
      <c r="G101" s="14" t="str">
        <f>IF(F101&lt;&gt;"",IF($G$4="Recurso",IF(LEFT($G$5,1)="M",VLOOKUP($G$5,'Definición técnica de imagenes'!$A$3:$G$17,5,FALSE),IF($G$5="F1",'Definición técnica de imagenes'!$E$15,'Definición técnica de imagenes'!$F$13)),'Definición técnica de imagenes'!$E$16),"")</f>
        <v/>
      </c>
      <c r="H101" s="14" t="str">
        <f t="shared" si="4"/>
        <v/>
      </c>
      <c r="I101" s="14" t="str">
        <f>IF(OR(B101&lt;&gt;"",J101&lt;&gt;""),IF($G$4="Recurso",IF(LEFT($G$5,1)="M",VLOOKUP($G$5,'Definición técnica de imagenes'!$A$3:$G$17,6,FALSE),IF($G$5="F1","","")),'Definición técnica de imagenes'!$F$16),"")</f>
        <v/>
      </c>
      <c r="J101" s="14"/>
      <c r="K101" s="15"/>
    </row>
    <row r="102" spans="1:11" s="12" customFormat="1">
      <c r="A102" s="13"/>
      <c r="B102" s="13"/>
      <c r="C102" s="13"/>
      <c r="D102" s="14"/>
      <c r="E102" s="14"/>
      <c r="F102" s="14" t="str">
        <f t="shared" si="3"/>
        <v/>
      </c>
      <c r="G102" s="14" t="str">
        <f>IF(F102&lt;&gt;"",IF($G$4="Recurso",IF(LEFT($G$5,1)="M",VLOOKUP($G$5,'Definición técnica de imagenes'!$A$3:$G$17,5,FALSE),IF($G$5="F1",'Definición técnica de imagenes'!$E$15,'Definición técnica de imagenes'!$F$13)),'Definición técnica de imagenes'!$E$16),"")</f>
        <v/>
      </c>
      <c r="H102" s="14" t="str">
        <f t="shared" si="4"/>
        <v/>
      </c>
      <c r="I102" s="14" t="str">
        <f>IF(OR(B102&lt;&gt;"",J102&lt;&gt;""),IF($G$4="Recurso",IF(LEFT($G$5,1)="M",VLOOKUP($G$5,'Definición técnica de imagenes'!$A$3:$G$17,6,FALSE),IF($G$5="F1","","")),'Definición técnica de imagenes'!$F$16),"")</f>
        <v/>
      </c>
      <c r="J102" s="14"/>
      <c r="K102" s="15"/>
    </row>
    <row r="103" spans="1:11" s="12" customFormat="1">
      <c r="A103" s="13"/>
      <c r="B103" s="13"/>
      <c r="C103" s="13"/>
      <c r="D103" s="14"/>
      <c r="E103" s="14"/>
      <c r="F103" s="14" t="str">
        <f t="shared" si="3"/>
        <v/>
      </c>
      <c r="G103" s="14" t="str">
        <f>IF(F103&lt;&gt;"",IF($G$4="Recurso",IF(LEFT($G$5,1)="M",VLOOKUP($G$5,'Definición técnica de imagenes'!$A$3:$G$17,5,FALSE),IF($G$5="F1",'Definición técnica de imagenes'!$E$15,'Definición técnica de imagenes'!$F$13)),'Definición técnica de imagenes'!$E$16),"")</f>
        <v/>
      </c>
      <c r="H103" s="14" t="str">
        <f t="shared" si="4"/>
        <v/>
      </c>
      <c r="I103" s="14" t="str">
        <f>IF(OR(B103&lt;&gt;"",J103&lt;&gt;""),IF($G$4="Recurso",IF(LEFT($G$5,1)="M",VLOOKUP($G$5,'Definición técnica de imagenes'!$A$3:$G$17,6,FALSE),IF($G$5="F1","","")),'Definición técnica de imagenes'!$F$16),"")</f>
        <v/>
      </c>
      <c r="J103" s="14"/>
      <c r="K103" s="15"/>
    </row>
    <row r="104" spans="1:11" s="12" customFormat="1">
      <c r="A104" s="13"/>
      <c r="B104" s="13"/>
      <c r="C104" s="13"/>
      <c r="D104" s="14"/>
      <c r="E104" s="14"/>
      <c r="F104" s="14" t="str">
        <f t="shared" si="3"/>
        <v/>
      </c>
      <c r="G104" s="14" t="str">
        <f>IF(F104&lt;&gt;"",IF($G$4="Recurso",IF(LEFT($G$5,1)="M",VLOOKUP($G$5,'Definición técnica de imagenes'!$A$3:$G$17,5,FALSE),IF($G$5="F1",'Definición técnica de imagenes'!$E$15,'Definición técnica de imagenes'!$F$13)),'Definición técnica de imagenes'!$E$16),"")</f>
        <v/>
      </c>
      <c r="H104" s="14" t="str">
        <f t="shared" si="4"/>
        <v/>
      </c>
      <c r="I104" s="14" t="str">
        <f>IF(OR(B104&lt;&gt;"",J104&lt;&gt;""),IF($G$4="Recurso",IF(LEFT($G$5,1)="M",VLOOKUP($G$5,'Definición técnica de imagenes'!$A$3:$G$17,6,FALSE),IF($G$5="F1","","")),'Definición técnica de imagenes'!$F$16),"")</f>
        <v/>
      </c>
      <c r="J104" s="14"/>
      <c r="K104" s="15"/>
    </row>
    <row r="105" spans="1:11" s="12" customFormat="1">
      <c r="A105" s="13"/>
      <c r="B105" s="13"/>
      <c r="C105" s="13"/>
      <c r="D105" s="14"/>
      <c r="E105" s="14"/>
      <c r="F105" s="14" t="str">
        <f t="shared" si="3"/>
        <v/>
      </c>
      <c r="G105" s="14" t="str">
        <f>IF(F105&lt;&gt;"",IF($G$4="Recurso",IF(LEFT($G$5,1)="M",VLOOKUP($G$5,'Definición técnica de imagenes'!$A$3:$G$17,5,FALSE),IF($G$5="F1",'Definición técnica de imagenes'!$E$15,'Definición técnica de imagenes'!$F$13)),'Definición técnica de imagenes'!$E$16),"")</f>
        <v/>
      </c>
      <c r="H105" s="14" t="str">
        <f t="shared" si="4"/>
        <v/>
      </c>
      <c r="I105" s="14" t="str">
        <f>IF(OR(B105&lt;&gt;"",J105&lt;&gt;""),IF($G$4="Recurso",IF(LEFT($G$5,1)="M",VLOOKUP($G$5,'Definición técnica de imagenes'!$A$3:$G$17,6,FALSE),IF($G$5="F1","","")),'Definición técnica de imagenes'!$F$16),"")</f>
        <v/>
      </c>
      <c r="J105" s="14"/>
      <c r="K105" s="15"/>
    </row>
    <row r="106" spans="1:11" s="12" customFormat="1">
      <c r="A106" s="13"/>
      <c r="B106" s="13"/>
      <c r="C106" s="13"/>
      <c r="D106" s="14"/>
      <c r="E106" s="14"/>
      <c r="F106" s="14" t="str">
        <f t="shared" si="3"/>
        <v/>
      </c>
      <c r="G106" s="14" t="str">
        <f>IF(F106&lt;&gt;"",IF($G$4="Recurso",IF(LEFT($G$5,1)="M",VLOOKUP($G$5,'Definición técnica de imagenes'!$A$3:$G$17,5,FALSE),IF($G$5="F1",'Definición técnica de imagenes'!$E$15,'Definición técnica de imagenes'!$F$13)),'Definición técnica de imagenes'!$E$16),"")</f>
        <v/>
      </c>
      <c r="H106" s="14" t="str">
        <f t="shared" si="4"/>
        <v/>
      </c>
      <c r="I106" s="14" t="str">
        <f>IF(OR(B106&lt;&gt;"",J106&lt;&gt;""),IF($G$4="Recurso",IF(LEFT($G$5,1)="M",VLOOKUP($G$5,'Definición técnica de imagenes'!$A$3:$G$17,6,FALSE),IF($G$5="F1","","")),'Definición técnica de imagenes'!$F$16),"")</f>
        <v/>
      </c>
      <c r="J106" s="14"/>
      <c r="K106" s="15"/>
    </row>
    <row r="107" spans="1:11" s="12" customFormat="1">
      <c r="A107" s="13"/>
      <c r="B107" s="13"/>
      <c r="C107" s="13"/>
      <c r="D107" s="14"/>
      <c r="E107" s="14"/>
      <c r="F107" s="14" t="str">
        <f t="shared" si="3"/>
        <v/>
      </c>
      <c r="G107" s="14" t="str">
        <f>IF(F107&lt;&gt;"",IF($G$4="Recurso",IF(LEFT($G$5,1)="M",VLOOKUP($G$5,'Definición técnica de imagenes'!$A$3:$G$17,5,FALSE),IF($G$5="F1",'Definición técnica de imagenes'!$E$15,'Definición técnica de imagenes'!$F$13)),'Definición técnica de imagenes'!$E$16),"")</f>
        <v/>
      </c>
      <c r="H107" s="14" t="str">
        <f t="shared" si="4"/>
        <v/>
      </c>
      <c r="I107" s="14" t="str">
        <f>IF(OR(B107&lt;&gt;"",J107&lt;&gt;""),IF($G$4="Recurso",IF(LEFT($G$5,1)="M",VLOOKUP($G$5,'Definición técnica de imagenes'!$A$3:$G$17,6,FALSE),IF($G$5="F1","","")),'Definición técnica de imagenes'!$F$16),"")</f>
        <v/>
      </c>
      <c r="J107" s="14"/>
      <c r="K107" s="15"/>
    </row>
    <row r="108" spans="1:11" s="12" customFormat="1">
      <c r="A108" s="13"/>
      <c r="B108" s="13"/>
      <c r="C108" s="13"/>
      <c r="D108" s="14"/>
      <c r="E108" s="14"/>
      <c r="F108" s="14" t="str">
        <f t="shared" si="3"/>
        <v/>
      </c>
      <c r="G108" s="14" t="str">
        <f>IF(F108&lt;&gt;"",IF($G$4="Recurso",IF(LEFT($G$5,1)="M",VLOOKUP($G$5,'Definición técnica de imagenes'!$A$3:$G$17,5,FALSE),IF($G$5="F1",'Definición técnica de imagenes'!$E$15,'Definición técnica de imagenes'!$F$13)),'Definición técnica de imagenes'!$E$16),"")</f>
        <v/>
      </c>
      <c r="H108" s="14" t="str">
        <f t="shared" si="4"/>
        <v/>
      </c>
      <c r="I108" s="14" t="str">
        <f>IF(OR(B108&lt;&gt;"",J108&lt;&gt;""),IF($G$4="Recurso",IF(LEFT($G$5,1)="M",VLOOKUP($G$5,'Definición técnica de imagenes'!$A$3:$G$17,6,FALSE),IF($G$5="F1","","")),'Definición técnica de imagenes'!$F$16),"")</f>
        <v/>
      </c>
      <c r="J108" s="14"/>
      <c r="K108" s="15"/>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list" allowBlank="1" showInputMessage="1" showErrorMessage="1" sqref="E10:E108">
      <formula1>"Vertical,Horizontal"</formula1>
    </dataValidation>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s>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enableFormatConditionsCalculation="0"/>
  <dimension ref="A1:K45"/>
  <sheetViews>
    <sheetView workbookViewId="0">
      <selection activeCell="A9" sqref="A9"/>
    </sheetView>
  </sheetViews>
  <sheetFormatPr baseColWidth="10" defaultRowHeight="15" x14ac:dyDescent="0"/>
  <cols>
    <col min="1" max="1" width="72.1640625" style="32" customWidth="1"/>
    <col min="2" max="2" width="10.83203125" style="32"/>
    <col min="3" max="3" width="13.83203125" style="32" customWidth="1"/>
    <col min="4" max="4" width="11.33203125" style="32" customWidth="1"/>
    <col min="5" max="7" width="10.83203125" style="32"/>
    <col min="8" max="11" width="11" style="32" hidden="1" customWidth="1"/>
    <col min="12" max="16384" width="10.83203125" style="32"/>
  </cols>
  <sheetData>
    <row r="1" spans="1:11" ht="16" thickBot="1">
      <c r="A1" s="98" t="s">
        <v>39</v>
      </c>
      <c r="B1" s="99"/>
      <c r="C1" s="99"/>
      <c r="D1" s="99"/>
      <c r="E1" s="99"/>
      <c r="F1" s="100"/>
    </row>
    <row r="2" spans="1:11">
      <c r="A2" s="40" t="s">
        <v>43</v>
      </c>
      <c r="B2" s="41"/>
      <c r="C2" s="101" t="s">
        <v>14</v>
      </c>
      <c r="D2" s="102"/>
      <c r="E2" s="103"/>
      <c r="F2" s="42"/>
    </row>
    <row r="3" spans="1:11" ht="60">
      <c r="A3" s="43" t="s">
        <v>44</v>
      </c>
      <c r="B3" s="41"/>
      <c r="C3" s="107" t="s">
        <v>15</v>
      </c>
      <c r="D3" s="108"/>
      <c r="E3" s="109"/>
      <c r="F3" s="42"/>
      <c r="H3" s="32" t="s">
        <v>19</v>
      </c>
      <c r="I3" s="32" t="s">
        <v>20</v>
      </c>
      <c r="J3" s="32" t="s">
        <v>21</v>
      </c>
      <c r="K3" s="32" t="s">
        <v>53</v>
      </c>
    </row>
    <row r="4" spans="1:11" ht="30">
      <c r="A4" s="40" t="s">
        <v>45</v>
      </c>
      <c r="B4" s="41"/>
      <c r="C4" s="36" t="s">
        <v>16</v>
      </c>
      <c r="D4" s="35" t="s">
        <v>17</v>
      </c>
      <c r="E4" s="39" t="s">
        <v>18</v>
      </c>
      <c r="F4" s="42"/>
      <c r="H4" s="32" t="s">
        <v>22</v>
      </c>
      <c r="I4" s="32" t="s">
        <v>26</v>
      </c>
      <c r="J4" s="32">
        <v>1</v>
      </c>
      <c r="K4" s="32">
        <v>1</v>
      </c>
    </row>
    <row r="5" spans="1:11" ht="76" thickBot="1">
      <c r="A5" s="43" t="s">
        <v>46</v>
      </c>
      <c r="B5" s="41"/>
      <c r="C5" s="38" t="s">
        <v>36</v>
      </c>
      <c r="D5" s="110" t="str">
        <f>CONCATENATE(H21,"_",I21,"_",J21,"_CO")</f>
        <v>LE_07_04_CO</v>
      </c>
      <c r="E5" s="111"/>
      <c r="F5" s="42"/>
      <c r="H5" s="32" t="s">
        <v>23</v>
      </c>
      <c r="I5" s="32" t="s">
        <v>27</v>
      </c>
      <c r="J5" s="32">
        <v>2</v>
      </c>
      <c r="K5" s="32">
        <v>2</v>
      </c>
    </row>
    <row r="6" spans="1:11" ht="31" thickBot="1">
      <c r="A6" s="40" t="s">
        <v>11</v>
      </c>
      <c r="B6" s="41"/>
      <c r="C6" s="41"/>
      <c r="D6" s="41"/>
      <c r="E6" s="41"/>
      <c r="F6" s="42"/>
      <c r="H6" s="32" t="s">
        <v>24</v>
      </c>
      <c r="I6" s="32" t="s">
        <v>28</v>
      </c>
      <c r="J6" s="32">
        <v>3</v>
      </c>
      <c r="K6" s="32">
        <v>3</v>
      </c>
    </row>
    <row r="7" spans="1:11" ht="46" thickBot="1">
      <c r="A7" s="43" t="s">
        <v>12</v>
      </c>
      <c r="B7" s="41"/>
      <c r="C7" s="71" t="s">
        <v>144</v>
      </c>
      <c r="D7" s="96" t="str">
        <f>CONCATENATE("SolicitudGrafica_",D5,".xls")</f>
        <v>SolicitudGrafica_LE_07_04_CO.xls</v>
      </c>
      <c r="E7" s="96"/>
      <c r="F7" s="97"/>
      <c r="H7" s="32" t="s">
        <v>25</v>
      </c>
      <c r="I7" s="32" t="s">
        <v>29</v>
      </c>
      <c r="J7" s="32">
        <v>4</v>
      </c>
      <c r="K7" s="32">
        <v>4</v>
      </c>
    </row>
    <row r="8" spans="1:11" ht="45">
      <c r="A8" s="43" t="s">
        <v>54</v>
      </c>
      <c r="B8" s="41"/>
      <c r="C8" s="41"/>
      <c r="D8" s="41"/>
      <c r="E8" s="41"/>
      <c r="F8" s="42"/>
      <c r="I8" s="32" t="s">
        <v>30</v>
      </c>
      <c r="J8" s="32">
        <v>5</v>
      </c>
      <c r="K8" s="32">
        <v>5</v>
      </c>
    </row>
    <row r="9" spans="1:11" ht="45">
      <c r="A9" s="43" t="s">
        <v>13</v>
      </c>
      <c r="B9" s="41"/>
      <c r="C9" s="41"/>
      <c r="D9" s="41"/>
      <c r="E9" s="41"/>
      <c r="F9" s="42"/>
      <c r="I9" s="32" t="s">
        <v>31</v>
      </c>
      <c r="J9" s="32">
        <v>6</v>
      </c>
      <c r="K9" s="32">
        <v>6</v>
      </c>
    </row>
    <row r="10" spans="1:11" ht="31" thickBot="1">
      <c r="A10" s="44" t="s">
        <v>37</v>
      </c>
      <c r="B10" s="45"/>
      <c r="C10" s="45"/>
      <c r="D10" s="45"/>
      <c r="E10" s="45"/>
      <c r="F10" s="46"/>
      <c r="I10" s="32" t="s">
        <v>32</v>
      </c>
      <c r="J10" s="32">
        <v>7</v>
      </c>
      <c r="K10" s="32">
        <v>7</v>
      </c>
    </row>
    <row r="11" spans="1:11">
      <c r="I11" s="32" t="s">
        <v>33</v>
      </c>
      <c r="J11" s="32">
        <v>8</v>
      </c>
      <c r="K11" s="32">
        <v>8</v>
      </c>
    </row>
    <row r="12" spans="1:11" ht="16" thickBot="1">
      <c r="I12" s="32" t="s">
        <v>38</v>
      </c>
      <c r="J12" s="32">
        <v>9</v>
      </c>
      <c r="K12" s="32">
        <v>9</v>
      </c>
    </row>
    <row r="13" spans="1:11">
      <c r="A13" s="98" t="s">
        <v>42</v>
      </c>
      <c r="B13" s="99"/>
      <c r="C13" s="99"/>
      <c r="D13" s="99"/>
      <c r="E13" s="99"/>
      <c r="F13" s="100"/>
      <c r="I13" s="32" t="s">
        <v>34</v>
      </c>
      <c r="J13" s="32">
        <v>10</v>
      </c>
      <c r="K13" s="32">
        <v>10</v>
      </c>
    </row>
    <row r="14" spans="1:11" ht="16" thickBot="1">
      <c r="A14" s="43"/>
      <c r="B14" s="41"/>
      <c r="C14" s="41"/>
      <c r="D14" s="41"/>
      <c r="E14" s="41"/>
      <c r="F14" s="42"/>
      <c r="I14" s="32" t="s">
        <v>35</v>
      </c>
      <c r="J14" s="32">
        <v>11</v>
      </c>
      <c r="K14" s="32">
        <v>11</v>
      </c>
    </row>
    <row r="15" spans="1:11">
      <c r="A15" s="40" t="s">
        <v>47</v>
      </c>
      <c r="B15" s="41"/>
      <c r="C15" s="101" t="s">
        <v>50</v>
      </c>
      <c r="D15" s="102"/>
      <c r="E15" s="102"/>
      <c r="F15" s="103"/>
      <c r="J15" s="32">
        <v>12</v>
      </c>
      <c r="K15" s="32">
        <v>12</v>
      </c>
    </row>
    <row r="16" spans="1:11" ht="67.25" customHeight="1">
      <c r="A16" s="43" t="s">
        <v>48</v>
      </c>
      <c r="B16" s="41"/>
      <c r="C16" s="36" t="s">
        <v>16</v>
      </c>
      <c r="D16" s="35" t="s">
        <v>17</v>
      </c>
      <c r="E16" s="35" t="s">
        <v>18</v>
      </c>
      <c r="F16" s="37" t="s">
        <v>51</v>
      </c>
      <c r="J16" s="32">
        <v>13</v>
      </c>
      <c r="K16" s="32">
        <v>13</v>
      </c>
    </row>
    <row r="17" spans="1:11" ht="32" customHeight="1" thickBot="1">
      <c r="A17" s="40" t="s">
        <v>45</v>
      </c>
      <c r="B17" s="41"/>
      <c r="C17" s="38" t="s">
        <v>36</v>
      </c>
      <c r="D17" s="104" t="str">
        <f>CONCATENATE(H21,"_",I21,"_",J21,"_",K45)</f>
        <v>LE_07_04_REC10</v>
      </c>
      <c r="E17" s="105"/>
      <c r="F17" s="106"/>
      <c r="J17" s="32">
        <v>14</v>
      </c>
      <c r="K17" s="32">
        <v>14</v>
      </c>
    </row>
    <row r="18" spans="1:11" ht="76" thickBot="1">
      <c r="A18" s="43" t="s">
        <v>49</v>
      </c>
      <c r="B18" s="41"/>
      <c r="C18" s="71" t="s">
        <v>145</v>
      </c>
      <c r="D18" s="96" t="str">
        <f>CONCATENATE("SolicitudGrafica_",D17,".xls")</f>
        <v>SolicitudGrafica_LE_07_04_REC10.xls</v>
      </c>
      <c r="E18" s="96"/>
      <c r="F18" s="97"/>
      <c r="J18" s="32">
        <v>15</v>
      </c>
      <c r="K18" s="32">
        <v>15</v>
      </c>
    </row>
    <row r="19" spans="1:11">
      <c r="A19" s="40" t="s">
        <v>11</v>
      </c>
      <c r="B19" s="41"/>
      <c r="C19" s="41"/>
      <c r="D19" s="41"/>
      <c r="E19" s="41"/>
      <c r="F19" s="42"/>
      <c r="H19" s="32">
        <v>3</v>
      </c>
      <c r="J19" s="32">
        <v>16</v>
      </c>
      <c r="K19" s="32">
        <v>16</v>
      </c>
    </row>
    <row r="20" spans="1:11" ht="61" thickBot="1">
      <c r="A20" s="44" t="s">
        <v>52</v>
      </c>
      <c r="B20" s="45"/>
      <c r="C20" s="45"/>
      <c r="D20" s="45"/>
      <c r="E20" s="45"/>
      <c r="F20" s="46"/>
      <c r="H20" s="32">
        <v>4</v>
      </c>
      <c r="I20" s="32">
        <v>5</v>
      </c>
      <c r="J20" s="32">
        <v>4</v>
      </c>
      <c r="K20" s="32">
        <v>17</v>
      </c>
    </row>
    <row r="21" spans="1:11">
      <c r="H21" s="32" t="str">
        <f>IF(INDEX(H4:H7,H20)=H4,"MA",IF(INDEX(H4:H7,H20)=H5,"CN",IF(INDEX(H4:H7,H20)=H6,"CS",IF(INDEX(H4:H7,H20)=H7,"LE"))))</f>
        <v>LE</v>
      </c>
      <c r="I21" s="32" t="str">
        <f>CONCATENATE(IF((I20+2)&lt;10,"0",""),I20+2)</f>
        <v>07</v>
      </c>
      <c r="J21" s="32" t="str">
        <f>CONCATENATE(IF(J20&lt;10,"0",""),J20)</f>
        <v>04</v>
      </c>
      <c r="K21" s="32">
        <v>18</v>
      </c>
    </row>
    <row r="22" spans="1:11">
      <c r="K22" s="32">
        <v>19</v>
      </c>
    </row>
    <row r="23" spans="1:11">
      <c r="K23" s="32">
        <v>20</v>
      </c>
    </row>
    <row r="24" spans="1:11">
      <c r="K24" s="32">
        <v>21</v>
      </c>
    </row>
    <row r="25" spans="1:11">
      <c r="K25" s="32">
        <v>22</v>
      </c>
    </row>
    <row r="26" spans="1:11">
      <c r="K26" s="32">
        <v>23</v>
      </c>
    </row>
    <row r="27" spans="1:11">
      <c r="K27" s="32">
        <v>24</v>
      </c>
    </row>
    <row r="28" spans="1:11">
      <c r="K28" s="32">
        <v>25</v>
      </c>
    </row>
    <row r="29" spans="1:11">
      <c r="K29" s="32">
        <v>26</v>
      </c>
    </row>
    <row r="30" spans="1:11">
      <c r="K30" s="32">
        <v>27</v>
      </c>
    </row>
    <row r="31" spans="1:11">
      <c r="K31" s="32">
        <v>28</v>
      </c>
    </row>
    <row r="32" spans="1:11">
      <c r="K32" s="32">
        <v>29</v>
      </c>
    </row>
    <row r="33" spans="11:11">
      <c r="K33" s="32">
        <v>30</v>
      </c>
    </row>
    <row r="34" spans="11:11">
      <c r="K34" s="32">
        <v>31</v>
      </c>
    </row>
    <row r="35" spans="11:11">
      <c r="K35" s="32">
        <v>32</v>
      </c>
    </row>
    <row r="36" spans="11:11">
      <c r="K36" s="32">
        <v>33</v>
      </c>
    </row>
    <row r="37" spans="11:11">
      <c r="K37" s="32">
        <v>34</v>
      </c>
    </row>
    <row r="38" spans="11:11">
      <c r="K38" s="32">
        <v>35</v>
      </c>
    </row>
    <row r="39" spans="11:11">
      <c r="K39" s="32">
        <v>36</v>
      </c>
    </row>
    <row r="40" spans="11:11">
      <c r="K40" s="32">
        <v>37</v>
      </c>
    </row>
    <row r="41" spans="11:11">
      <c r="K41" s="32">
        <v>38</v>
      </c>
    </row>
    <row r="42" spans="11:11">
      <c r="K42" s="32">
        <v>39</v>
      </c>
    </row>
    <row r="43" spans="11:11">
      <c r="K43" s="32">
        <v>40</v>
      </c>
    </row>
    <row r="44" spans="11:11">
      <c r="K44" s="32">
        <v>1</v>
      </c>
    </row>
    <row r="45" spans="11:11">
      <c r="K45" s="3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1026" r:id="rId3" name="Drop Down 2">
              <controlPr defaultSize="0" autoLine="0" autoPict="0" macro="[0]!Listadesplegable2_Cambiar">
                <anchor moveWithCells="1">
                  <from>
                    <xdr:col>2</xdr:col>
                    <xdr:colOff>25400</xdr:colOff>
                    <xdr:row>4</xdr:row>
                    <xdr:rowOff>12700</xdr:rowOff>
                  </from>
                  <to>
                    <xdr:col>2</xdr:col>
                    <xdr:colOff>1041400</xdr:colOff>
                    <xdr:row>4</xdr:row>
                    <xdr:rowOff>241300</xdr:rowOff>
                  </to>
                </anchor>
              </controlPr>
            </control>
          </mc:Choice>
          <mc:Fallback/>
        </mc:AlternateContent>
        <mc:AlternateContent xmlns:mc="http://schemas.openxmlformats.org/markup-compatibility/2006">
          <mc:Choice Requires="x14">
            <control shapeId="1028" r:id="rId4" name="Drop Down 4">
              <controlPr defaultSize="0" autoLine="0" autoPict="0">
                <anchor moveWithCells="1">
                  <from>
                    <xdr:col>2</xdr:col>
                    <xdr:colOff>1054100</xdr:colOff>
                    <xdr:row>4</xdr:row>
                    <xdr:rowOff>12700</xdr:rowOff>
                  </from>
                  <to>
                    <xdr:col>3</xdr:col>
                    <xdr:colOff>863600</xdr:colOff>
                    <xdr:row>4</xdr:row>
                    <xdr:rowOff>241300</xdr:rowOff>
                  </to>
                </anchor>
              </controlPr>
            </control>
          </mc:Choice>
          <mc:Fallback/>
        </mc:AlternateContent>
        <mc:AlternateContent xmlns:mc="http://schemas.openxmlformats.org/markup-compatibility/2006">
          <mc:Choice Requires="x14">
            <control shapeId="1029" r:id="rId5" name="Drop Down 5">
              <controlPr defaultSize="0" autoLine="0" autoPict="0">
                <anchor moveWithCells="1">
                  <from>
                    <xdr:col>4</xdr:col>
                    <xdr:colOff>25400</xdr:colOff>
                    <xdr:row>4</xdr:row>
                    <xdr:rowOff>12700</xdr:rowOff>
                  </from>
                  <to>
                    <xdr:col>5</xdr:col>
                    <xdr:colOff>12700</xdr:colOff>
                    <xdr:row>4</xdr:row>
                    <xdr:rowOff>241300</xdr:rowOff>
                  </to>
                </anchor>
              </controlPr>
            </control>
          </mc:Choice>
          <mc:Fallback/>
        </mc:AlternateContent>
        <mc:AlternateContent xmlns:mc="http://schemas.openxmlformats.org/markup-compatibility/2006">
          <mc:Choice Requires="x14">
            <control shapeId="1030" r:id="rId6" name="Drop Down 6">
              <controlPr defaultSize="0" autoLine="0" autoPict="0" macro="[0]!Listadesplegable2_Cambiar">
                <anchor moveWithCells="1">
                  <from>
                    <xdr:col>2</xdr:col>
                    <xdr:colOff>0</xdr:colOff>
                    <xdr:row>15</xdr:row>
                    <xdr:rowOff>482600</xdr:rowOff>
                  </from>
                  <to>
                    <xdr:col>2</xdr:col>
                    <xdr:colOff>1016000</xdr:colOff>
                    <xdr:row>15</xdr:row>
                    <xdr:rowOff>711200</xdr:rowOff>
                  </to>
                </anchor>
              </controlPr>
            </control>
          </mc:Choice>
          <mc:Fallback/>
        </mc:AlternateContent>
        <mc:AlternateContent xmlns:mc="http://schemas.openxmlformats.org/markup-compatibility/2006">
          <mc:Choice Requires="x14">
            <control shapeId="1031" r:id="rId7" name="Drop Down 7">
              <controlPr defaultSize="0" autoLine="0" autoPict="0">
                <anchor moveWithCells="1">
                  <from>
                    <xdr:col>2</xdr:col>
                    <xdr:colOff>1016000</xdr:colOff>
                    <xdr:row>15</xdr:row>
                    <xdr:rowOff>482600</xdr:rowOff>
                  </from>
                  <to>
                    <xdr:col>3</xdr:col>
                    <xdr:colOff>825500</xdr:colOff>
                    <xdr:row>15</xdr:row>
                    <xdr:rowOff>711200</xdr:rowOff>
                  </to>
                </anchor>
              </controlPr>
            </control>
          </mc:Choice>
          <mc:Fallback/>
        </mc:AlternateContent>
        <mc:AlternateContent xmlns:mc="http://schemas.openxmlformats.org/markup-compatibility/2006">
          <mc:Choice Requires="x14">
            <control shapeId="1032" r:id="rId8" name="Drop Down 8">
              <controlPr defaultSize="0" autoLine="0" autoPict="0">
                <anchor moveWithCells="1">
                  <from>
                    <xdr:col>4</xdr:col>
                    <xdr:colOff>12700</xdr:colOff>
                    <xdr:row>15</xdr:row>
                    <xdr:rowOff>482600</xdr:rowOff>
                  </from>
                  <to>
                    <xdr:col>4</xdr:col>
                    <xdr:colOff>838200</xdr:colOff>
                    <xdr:row>15</xdr:row>
                    <xdr:rowOff>711200</xdr:rowOff>
                  </to>
                </anchor>
              </controlPr>
            </control>
          </mc:Choice>
          <mc:Fallback/>
        </mc:AlternateContent>
        <mc:AlternateContent xmlns:mc="http://schemas.openxmlformats.org/markup-compatibility/2006">
          <mc:Choice Requires="x14">
            <control shapeId="1035" r:id="rId9" name="Drop Down 11">
              <controlPr defaultSize="0" autoLine="0" autoPict="0">
                <anchor moveWithCells="1">
                  <from>
                    <xdr:col>5</xdr:col>
                    <xdr:colOff>12700</xdr:colOff>
                    <xdr:row>15</xdr:row>
                    <xdr:rowOff>482600</xdr:rowOff>
                  </from>
                  <to>
                    <xdr:col>5</xdr:col>
                    <xdr:colOff>838200</xdr:colOff>
                    <xdr:row>15</xdr:row>
                    <xdr:rowOff>711200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topLeftCell="B1" zoomScale="125" zoomScaleNormal="125" zoomScalePageLayoutView="125" workbookViewId="0">
      <pane ySplit="2" topLeftCell="A12" activePane="bottomLeft" state="frozen"/>
      <selection pane="bottomLeft" activeCell="A7" sqref="A7"/>
    </sheetView>
  </sheetViews>
  <sheetFormatPr baseColWidth="10" defaultColWidth="10.83203125" defaultRowHeight="15" x14ac:dyDescent="0"/>
  <cols>
    <col min="1" max="1" width="21" style="32" customWidth="1"/>
    <col min="2" max="2" width="22.1640625" style="32" customWidth="1"/>
    <col min="3" max="3" width="17.33203125" style="32" customWidth="1"/>
    <col min="4" max="4" width="10.83203125" style="32"/>
    <col min="5" max="5" width="11.6640625" style="32" customWidth="1"/>
    <col min="6" max="6" width="12.6640625" style="32" customWidth="1"/>
    <col min="7" max="7" width="11" style="32" customWidth="1"/>
    <col min="8" max="9" width="22.1640625" style="32" customWidth="1"/>
    <col min="10" max="10" width="20.6640625" style="32" customWidth="1"/>
    <col min="11" max="11" width="44.5" style="32" customWidth="1"/>
    <col min="12" max="16384" width="10.83203125" style="32"/>
  </cols>
  <sheetData>
    <row r="1" spans="1:11">
      <c r="A1" s="112" t="s">
        <v>57</v>
      </c>
      <c r="B1" s="112" t="s">
        <v>64</v>
      </c>
      <c r="C1" s="112" t="s">
        <v>65</v>
      </c>
      <c r="D1" s="112" t="s">
        <v>6</v>
      </c>
      <c r="E1" s="112" t="s">
        <v>66</v>
      </c>
      <c r="F1" s="112" t="s">
        <v>67</v>
      </c>
      <c r="G1" s="112" t="s">
        <v>68</v>
      </c>
      <c r="H1" s="113" t="s">
        <v>69</v>
      </c>
      <c r="I1" s="113"/>
      <c r="J1" s="113"/>
    </row>
    <row r="2" spans="1:11">
      <c r="A2" s="112"/>
      <c r="B2" s="112"/>
      <c r="C2" s="112"/>
      <c r="D2" s="112"/>
      <c r="E2" s="112"/>
      <c r="F2" s="112"/>
      <c r="G2" s="112"/>
      <c r="H2" s="50" t="s">
        <v>66</v>
      </c>
      <c r="I2" s="50" t="s">
        <v>67</v>
      </c>
      <c r="J2" s="50" t="s">
        <v>68</v>
      </c>
    </row>
    <row r="3" spans="1:11" s="52" customFormat="1">
      <c r="A3" s="51" t="s">
        <v>70</v>
      </c>
      <c r="B3" s="51" t="s">
        <v>71</v>
      </c>
      <c r="C3" s="51" t="s">
        <v>72</v>
      </c>
      <c r="D3" s="51" t="s">
        <v>73</v>
      </c>
      <c r="E3" s="51" t="s">
        <v>74</v>
      </c>
      <c r="F3" s="51"/>
      <c r="G3" s="51"/>
      <c r="H3" s="51" t="s">
        <v>75</v>
      </c>
      <c r="I3" s="51"/>
      <c r="J3" s="51"/>
    </row>
    <row r="4" spans="1:11" s="52" customFormat="1">
      <c r="A4" s="53" t="s">
        <v>58</v>
      </c>
      <c r="B4" s="53" t="s">
        <v>76</v>
      </c>
      <c r="C4" s="53" t="s">
        <v>72</v>
      </c>
      <c r="D4" s="53" t="s">
        <v>73</v>
      </c>
      <c r="E4" s="53" t="s">
        <v>77</v>
      </c>
      <c r="F4" s="53" t="s">
        <v>78</v>
      </c>
      <c r="G4" s="53"/>
      <c r="H4" s="53" t="s">
        <v>79</v>
      </c>
      <c r="I4" s="53" t="s">
        <v>80</v>
      </c>
      <c r="J4" s="53"/>
    </row>
    <row r="5" spans="1:11" s="52" customFormat="1">
      <c r="A5" s="54" t="s">
        <v>81</v>
      </c>
      <c r="B5" s="53" t="s">
        <v>82</v>
      </c>
      <c r="C5" s="53" t="s">
        <v>72</v>
      </c>
      <c r="D5" s="53" t="s">
        <v>73</v>
      </c>
      <c r="E5" s="53" t="s">
        <v>77</v>
      </c>
      <c r="F5" s="53" t="s">
        <v>78</v>
      </c>
      <c r="G5" s="55"/>
      <c r="H5" s="53" t="s">
        <v>79</v>
      </c>
      <c r="I5" s="53" t="s">
        <v>80</v>
      </c>
      <c r="J5" s="55"/>
    </row>
    <row r="6" spans="1:11" s="52" customFormat="1">
      <c r="A6" s="53" t="s">
        <v>59</v>
      </c>
      <c r="B6" s="53" t="s">
        <v>83</v>
      </c>
      <c r="C6" s="53" t="s">
        <v>72</v>
      </c>
      <c r="D6" s="53" t="s">
        <v>73</v>
      </c>
      <c r="E6" s="53" t="s">
        <v>77</v>
      </c>
      <c r="F6" s="53" t="s">
        <v>78</v>
      </c>
      <c r="G6" s="53" t="s">
        <v>74</v>
      </c>
      <c r="H6" s="53" t="s">
        <v>79</v>
      </c>
      <c r="I6" s="53" t="s">
        <v>80</v>
      </c>
      <c r="J6" s="53" t="s">
        <v>84</v>
      </c>
    </row>
    <row r="7" spans="1:11" s="52" customFormat="1" ht="28">
      <c r="A7" s="53" t="s">
        <v>85</v>
      </c>
      <c r="B7" s="53" t="s">
        <v>86</v>
      </c>
      <c r="C7" s="53" t="s">
        <v>72</v>
      </c>
      <c r="D7" s="53" t="s">
        <v>73</v>
      </c>
      <c r="E7" s="53" t="s">
        <v>77</v>
      </c>
      <c r="F7" s="53" t="s">
        <v>78</v>
      </c>
      <c r="G7" s="53"/>
      <c r="H7" s="53" t="s">
        <v>79</v>
      </c>
      <c r="I7" s="53" t="s">
        <v>80</v>
      </c>
      <c r="J7" s="53"/>
    </row>
    <row r="8" spans="1:11" s="52" customFormat="1" ht="28">
      <c r="A8" s="53" t="s">
        <v>87</v>
      </c>
      <c r="B8" s="53" t="s">
        <v>88</v>
      </c>
      <c r="C8" s="53" t="s">
        <v>72</v>
      </c>
      <c r="D8" s="53" t="s">
        <v>73</v>
      </c>
      <c r="E8" s="53" t="s">
        <v>77</v>
      </c>
      <c r="F8" s="53" t="s">
        <v>78</v>
      </c>
      <c r="G8" s="53"/>
      <c r="H8" s="53" t="s">
        <v>79</v>
      </c>
      <c r="I8" s="53" t="s">
        <v>80</v>
      </c>
      <c r="J8" s="53"/>
    </row>
    <row r="9" spans="1:11" s="52" customFormat="1">
      <c r="A9" s="53" t="s">
        <v>89</v>
      </c>
      <c r="B9" s="53" t="s">
        <v>90</v>
      </c>
      <c r="C9" s="53" t="s">
        <v>72</v>
      </c>
      <c r="D9" s="53" t="s">
        <v>73</v>
      </c>
      <c r="E9" s="53" t="s">
        <v>77</v>
      </c>
      <c r="F9" s="53" t="s">
        <v>78</v>
      </c>
      <c r="G9" s="53"/>
      <c r="H9" s="53" t="s">
        <v>79</v>
      </c>
      <c r="I9" s="53" t="s">
        <v>80</v>
      </c>
      <c r="J9" s="53"/>
    </row>
    <row r="10" spans="1:11" s="52" customFormat="1">
      <c r="A10" s="53" t="s">
        <v>91</v>
      </c>
      <c r="B10" s="53" t="s">
        <v>92</v>
      </c>
      <c r="C10" s="53" t="s">
        <v>72</v>
      </c>
      <c r="D10" s="53" t="s">
        <v>73</v>
      </c>
      <c r="E10" s="53" t="s">
        <v>93</v>
      </c>
      <c r="F10" s="53"/>
      <c r="G10" s="53"/>
      <c r="H10" s="53" t="s">
        <v>75</v>
      </c>
      <c r="I10" s="53"/>
      <c r="J10" s="53"/>
    </row>
    <row r="11" spans="1:11" s="52" customFormat="1" ht="28">
      <c r="A11" s="53" t="s">
        <v>94</v>
      </c>
      <c r="B11" s="53" t="s">
        <v>95</v>
      </c>
      <c r="C11" s="53" t="s">
        <v>72</v>
      </c>
      <c r="D11" s="53" t="s">
        <v>73</v>
      </c>
      <c r="E11" s="53" t="s">
        <v>77</v>
      </c>
      <c r="F11" s="53" t="s">
        <v>78</v>
      </c>
      <c r="G11" s="53"/>
      <c r="H11" s="53" t="s">
        <v>79</v>
      </c>
      <c r="I11" s="53" t="s">
        <v>80</v>
      </c>
      <c r="J11" s="53"/>
    </row>
    <row r="12" spans="1:11" s="52" customFormat="1">
      <c r="A12" s="53" t="s">
        <v>96</v>
      </c>
      <c r="B12" s="53" t="s">
        <v>97</v>
      </c>
      <c r="C12" s="53" t="s">
        <v>72</v>
      </c>
      <c r="D12" s="53" t="s">
        <v>73</v>
      </c>
      <c r="E12" s="53" t="s">
        <v>77</v>
      </c>
      <c r="F12" s="53" t="s">
        <v>78</v>
      </c>
      <c r="G12" s="53"/>
      <c r="H12" s="53" t="s">
        <v>79</v>
      </c>
      <c r="I12" s="53" t="s">
        <v>80</v>
      </c>
      <c r="J12" s="53"/>
    </row>
    <row r="13" spans="1:11" ht="60">
      <c r="A13" s="56" t="s">
        <v>98</v>
      </c>
      <c r="B13" s="56" t="s">
        <v>99</v>
      </c>
      <c r="C13" s="53" t="s">
        <v>72</v>
      </c>
      <c r="D13" s="57" t="s">
        <v>100</v>
      </c>
      <c r="E13" s="57"/>
      <c r="F13" s="58" t="s">
        <v>142</v>
      </c>
      <c r="G13" s="56"/>
      <c r="H13" s="53"/>
      <c r="I13" s="53" t="s">
        <v>75</v>
      </c>
      <c r="J13" s="56"/>
      <c r="K13" s="32" t="s">
        <v>101</v>
      </c>
    </row>
    <row r="14" spans="1:11">
      <c r="A14" s="56" t="s">
        <v>102</v>
      </c>
      <c r="B14" s="56" t="s">
        <v>103</v>
      </c>
      <c r="C14" s="53" t="s">
        <v>72</v>
      </c>
      <c r="D14" s="57" t="s">
        <v>73</v>
      </c>
      <c r="E14" s="57"/>
      <c r="F14" s="58" t="s">
        <v>143</v>
      </c>
      <c r="G14" s="56"/>
      <c r="H14" s="53"/>
      <c r="I14" s="53" t="s">
        <v>75</v>
      </c>
      <c r="J14" s="56"/>
    </row>
    <row r="15" spans="1:11" ht="30">
      <c r="A15" s="56" t="s">
        <v>104</v>
      </c>
      <c r="B15" s="56" t="s">
        <v>105</v>
      </c>
      <c r="C15" s="53" t="s">
        <v>106</v>
      </c>
      <c r="D15" s="56" t="s">
        <v>100</v>
      </c>
      <c r="E15" s="56" t="s">
        <v>141</v>
      </c>
      <c r="F15" s="56"/>
      <c r="G15" s="56"/>
      <c r="H15" s="53" t="s">
        <v>75</v>
      </c>
      <c r="I15" s="56"/>
      <c r="J15" s="56"/>
      <c r="K15" s="32" t="s">
        <v>107</v>
      </c>
    </row>
    <row r="16" spans="1:11" ht="90">
      <c r="A16" s="58" t="s">
        <v>108</v>
      </c>
      <c r="B16" s="58"/>
      <c r="C16" s="54" t="s">
        <v>106</v>
      </c>
      <c r="D16" s="58" t="s">
        <v>109</v>
      </c>
      <c r="E16" s="57" t="s">
        <v>139</v>
      </c>
      <c r="F16" s="57" t="s">
        <v>140</v>
      </c>
      <c r="G16" s="57"/>
      <c r="H16" s="58" t="s">
        <v>110</v>
      </c>
      <c r="I16" s="58" t="s">
        <v>111</v>
      </c>
      <c r="J16" s="57"/>
      <c r="K16" s="59" t="s">
        <v>112</v>
      </c>
    </row>
    <row r="17" spans="1:11" ht="28">
      <c r="A17" s="53" t="s">
        <v>113</v>
      </c>
      <c r="B17" s="53"/>
      <c r="C17" s="53" t="s">
        <v>72</v>
      </c>
      <c r="D17" s="53" t="s">
        <v>73</v>
      </c>
      <c r="E17" s="53" t="s">
        <v>114</v>
      </c>
      <c r="F17" s="53" t="s">
        <v>115</v>
      </c>
      <c r="G17" s="53"/>
      <c r="H17" s="60" t="s">
        <v>116</v>
      </c>
      <c r="I17" s="60" t="s">
        <v>117</v>
      </c>
      <c r="J17" s="53"/>
      <c r="K17" s="61" t="s">
        <v>118</v>
      </c>
    </row>
    <row r="20" spans="1:11">
      <c r="A20" s="62" t="s">
        <v>119</v>
      </c>
    </row>
    <row r="21" spans="1:11">
      <c r="A21" s="63" t="s">
        <v>120</v>
      </c>
      <c r="B21" s="64" t="s">
        <v>121</v>
      </c>
      <c r="C21" s="65" t="s">
        <v>122</v>
      </c>
      <c r="D21" s="64"/>
      <c r="E21" s="64"/>
    </row>
    <row r="22" spans="1:11">
      <c r="A22" s="66" t="s">
        <v>123</v>
      </c>
      <c r="B22" s="67" t="s">
        <v>124</v>
      </c>
      <c r="C22" s="68" t="s">
        <v>125</v>
      </c>
      <c r="D22" s="67"/>
      <c r="E22" s="67"/>
    </row>
    <row r="23" spans="1:11">
      <c r="A23" s="66" t="s">
        <v>126</v>
      </c>
      <c r="B23" s="67" t="s">
        <v>127</v>
      </c>
      <c r="C23" s="68" t="s">
        <v>128</v>
      </c>
      <c r="D23" s="67"/>
      <c r="E23" s="67"/>
    </row>
    <row r="24" spans="1:11" ht="30">
      <c r="A24" s="66" t="s">
        <v>129</v>
      </c>
      <c r="B24" s="67" t="s">
        <v>130</v>
      </c>
      <c r="C24" s="68" t="s">
        <v>131</v>
      </c>
      <c r="D24" s="67"/>
      <c r="E24" s="67"/>
    </row>
    <row r="25" spans="1:11">
      <c r="A25" s="66" t="s">
        <v>132</v>
      </c>
      <c r="B25" s="67" t="s">
        <v>133</v>
      </c>
      <c r="C25" s="68" t="s">
        <v>134</v>
      </c>
      <c r="D25" s="67"/>
      <c r="E25" s="67"/>
    </row>
    <row r="26" spans="1:11" ht="60">
      <c r="A26" s="66" t="s">
        <v>135</v>
      </c>
      <c r="B26" s="67" t="s">
        <v>136</v>
      </c>
      <c r="C26" s="68" t="s">
        <v>137</v>
      </c>
      <c r="D26" s="67"/>
      <c r="E26" s="67"/>
    </row>
  </sheetData>
  <mergeCells count="8">
    <mergeCell ref="G1:G2"/>
    <mergeCell ref="H1:J1"/>
    <mergeCell ref="A1:A2"/>
    <mergeCell ref="B1:B2"/>
    <mergeCell ref="C1:C2"/>
    <mergeCell ref="D1:D2"/>
    <mergeCell ref="E1:E2"/>
    <mergeCell ref="F1:F2"/>
  </mergeCells>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Andrea Constanza Perdomo Pedraza</cp:lastModifiedBy>
  <dcterms:created xsi:type="dcterms:W3CDTF">2014-07-01T23:43:25Z</dcterms:created>
  <dcterms:modified xsi:type="dcterms:W3CDTF">2015-05-02T23:34:49Z</dcterms:modified>
</cp:coreProperties>
</file>